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6640" windowHeight="16640" tabRatio="587" activeTab="4"/>
  </bookViews>
  <sheets>
    <sheet name="Your Program Info" sheetId="1" r:id="rId1"/>
    <sheet name="Single Kit Order List" sheetId="2" r:id="rId2"/>
    <sheet name="Bulk Order List" sheetId="3" r:id="rId3"/>
    <sheet name="Kit Inventory and Packing List" sheetId="4" r:id="rId4"/>
    <sheet name="Calculations" sheetId="5" r:id="rId5"/>
  </sheets>
  <calcPr calcId="0"/>
  <extLst>
    <ext xmlns:mx="http://schemas.microsoft.com/office/mac/excel/2008/main" uri="http://schemas.microsoft.com/office/mac/excel/2008/main">
      <mx:ArchID Flags="2"/>
    </ext>
  </extLst>
</workbook>
</file>

<file path=xl/calcChain.xml><?xml version="1.0" encoding="utf-8"?>
<calcChain xmlns="http://schemas.openxmlformats.org/spreadsheetml/2006/main">
  <c r="V15" i="3"/>
  <c r="Q15"/>
  <c r="P15"/>
  <c r="O15"/>
  <c r="N15"/>
  <c r="M15"/>
  <c r="G15"/>
  <c r="H15"/>
  <c r="I15"/>
  <c r="F15"/>
  <c r="E15"/>
  <c r="D15"/>
  <c r="C15"/>
  <c r="B15"/>
  <c r="A15"/>
  <c r="V14"/>
  <c r="Q14"/>
  <c r="P14"/>
  <c r="O14"/>
  <c r="N14"/>
  <c r="G14"/>
  <c r="H14"/>
  <c r="I14"/>
  <c r="E14"/>
  <c r="D14"/>
  <c r="C14"/>
  <c r="B14"/>
  <c r="A14"/>
  <c r="V13"/>
  <c r="Q13"/>
  <c r="P13"/>
  <c r="O13"/>
  <c r="N13"/>
  <c r="M13"/>
  <c r="G13"/>
  <c r="H13"/>
  <c r="I13"/>
  <c r="F13"/>
  <c r="E13"/>
  <c r="D13"/>
  <c r="C13"/>
  <c r="B13"/>
  <c r="A13"/>
  <c r="V12"/>
  <c r="Q12"/>
  <c r="P12"/>
  <c r="O12"/>
  <c r="N12"/>
  <c r="G12"/>
  <c r="H12"/>
  <c r="I12"/>
  <c r="E12"/>
  <c r="D12"/>
  <c r="C12"/>
  <c r="B12"/>
  <c r="A12"/>
  <c r="V11"/>
  <c r="Q11"/>
  <c r="P11"/>
  <c r="O11"/>
  <c r="N11"/>
  <c r="M11"/>
  <c r="G11"/>
  <c r="H11"/>
  <c r="I11"/>
  <c r="F11"/>
  <c r="E11"/>
  <c r="D11"/>
  <c r="C11"/>
  <c r="B11"/>
  <c r="A11"/>
  <c r="V10"/>
  <c r="Q10"/>
  <c r="P10"/>
  <c r="O10"/>
  <c r="N10"/>
  <c r="G10"/>
  <c r="H10"/>
  <c r="I10"/>
  <c r="E10"/>
  <c r="D10"/>
  <c r="C10"/>
  <c r="B10"/>
  <c r="A10"/>
  <c r="V9"/>
  <c r="Q9"/>
  <c r="P9"/>
  <c r="O9"/>
  <c r="N9"/>
  <c r="G9"/>
  <c r="H9"/>
  <c r="I9"/>
  <c r="E9"/>
  <c r="D9"/>
  <c r="C9"/>
  <c r="B9"/>
  <c r="A9"/>
  <c r="V8"/>
  <c r="Q8"/>
  <c r="P8"/>
  <c r="O8"/>
  <c r="N8"/>
  <c r="M8"/>
  <c r="G8"/>
  <c r="H8"/>
  <c r="I8"/>
  <c r="F8"/>
  <c r="E8"/>
  <c r="D8"/>
  <c r="C8"/>
  <c r="B8"/>
  <c r="A8"/>
  <c r="Q7"/>
  <c r="P7"/>
  <c r="N7"/>
  <c r="M7"/>
  <c r="G7"/>
  <c r="H7"/>
  <c r="I7"/>
  <c r="F7"/>
  <c r="E7"/>
  <c r="D7"/>
  <c r="C7"/>
  <c r="B7"/>
  <c r="A7"/>
  <c r="V6"/>
  <c r="Q6"/>
  <c r="P6"/>
  <c r="O6"/>
  <c r="N6"/>
  <c r="M6"/>
  <c r="G6"/>
  <c r="H6"/>
  <c r="I6"/>
  <c r="F6"/>
  <c r="E6"/>
  <c r="D6"/>
  <c r="C6"/>
  <c r="B6"/>
  <c r="A6"/>
  <c r="V5"/>
  <c r="Q5"/>
  <c r="P5"/>
  <c r="O5"/>
  <c r="N5"/>
  <c r="G5"/>
  <c r="H5"/>
  <c r="I5"/>
  <c r="E5"/>
  <c r="D5"/>
  <c r="C5"/>
  <c r="B5"/>
  <c r="A5"/>
  <c r="V4"/>
  <c r="Q4"/>
  <c r="P4"/>
  <c r="O4"/>
  <c r="N4"/>
  <c r="G4"/>
  <c r="H4"/>
  <c r="I4"/>
  <c r="E4"/>
  <c r="D4"/>
  <c r="C4"/>
  <c r="B4"/>
  <c r="A4"/>
  <c r="V3"/>
  <c r="U3"/>
  <c r="T3"/>
  <c r="S3"/>
  <c r="R3"/>
  <c r="Q3"/>
  <c r="P3"/>
  <c r="O3"/>
  <c r="N3"/>
  <c r="M3"/>
  <c r="L3"/>
  <c r="K3"/>
  <c r="J3"/>
  <c r="I3"/>
  <c r="H3"/>
  <c r="G3"/>
  <c r="F3"/>
  <c r="E3"/>
  <c r="D3"/>
  <c r="C3"/>
  <c r="B3"/>
  <c r="A3"/>
  <c r="A2"/>
  <c r="H1"/>
  <c r="G1"/>
  <c r="F1"/>
  <c r="E1"/>
  <c r="D1"/>
  <c r="C1"/>
  <c r="B1"/>
  <c r="A1"/>
  <c r="U15"/>
  <c r="T15"/>
  <c r="S15"/>
  <c r="R15"/>
  <c r="E2"/>
  <c r="J15"/>
  <c r="K15"/>
  <c r="L15"/>
  <c r="U14"/>
  <c r="T14"/>
  <c r="S14"/>
  <c r="R14"/>
  <c r="M14"/>
  <c r="J14"/>
  <c r="K14"/>
  <c r="L14"/>
  <c r="F14"/>
  <c r="U13"/>
  <c r="T13"/>
  <c r="S13"/>
  <c r="R13"/>
  <c r="J13"/>
  <c r="K13"/>
  <c r="L13"/>
  <c r="U12"/>
  <c r="T12"/>
  <c r="S12"/>
  <c r="R12"/>
  <c r="M12"/>
  <c r="J12"/>
  <c r="K12"/>
  <c r="L12"/>
  <c r="F12"/>
  <c r="U11"/>
  <c r="T11"/>
  <c r="S11"/>
  <c r="R11"/>
  <c r="J11"/>
  <c r="K11"/>
  <c r="L11"/>
  <c r="U10"/>
  <c r="T10"/>
  <c r="S10"/>
  <c r="R10"/>
  <c r="M10"/>
  <c r="J10"/>
  <c r="K10"/>
  <c r="L10"/>
  <c r="F10"/>
  <c r="U9"/>
  <c r="T9"/>
  <c r="S9"/>
  <c r="R9"/>
  <c r="M9"/>
  <c r="J9"/>
  <c r="K9"/>
  <c r="L9"/>
  <c r="F9"/>
  <c r="U8"/>
  <c r="T8"/>
  <c r="S8"/>
  <c r="R8"/>
  <c r="J8"/>
  <c r="K8"/>
  <c r="L8"/>
  <c r="V7"/>
  <c r="U7"/>
  <c r="T7"/>
  <c r="S7"/>
  <c r="R7"/>
  <c r="O7"/>
  <c r="J7"/>
  <c r="K7"/>
  <c r="L7"/>
  <c r="U6"/>
  <c r="T6"/>
  <c r="S6"/>
  <c r="R6"/>
  <c r="J6"/>
  <c r="K6"/>
  <c r="L6"/>
  <c r="U5"/>
  <c r="T5"/>
  <c r="S5"/>
  <c r="R5"/>
  <c r="J5"/>
  <c r="K5"/>
  <c r="L5"/>
  <c r="U4"/>
  <c r="T4"/>
  <c r="S4"/>
  <c r="R4"/>
  <c r="J4"/>
  <c r="K4"/>
  <c r="L4"/>
  <c r="D2"/>
  <c r="C2"/>
  <c r="B2"/>
  <c r="F4"/>
  <c r="M4"/>
  <c r="H2"/>
  <c r="G2"/>
  <c r="F2"/>
  <c r="F5"/>
  <c r="M5"/>
  <c r="Q5" i="5"/>
  <c r="Q4"/>
  <c r="E2"/>
  <c r="C2"/>
  <c r="B2"/>
  <c r="D2"/>
  <c r="H15"/>
  <c r="X15"/>
  <c r="Y15"/>
  <c r="V15"/>
  <c r="W15"/>
  <c r="O15"/>
  <c r="P15"/>
  <c r="M15"/>
  <c r="N15"/>
  <c r="H14"/>
  <c r="X14"/>
  <c r="Y14"/>
  <c r="V14"/>
  <c r="W14"/>
  <c r="Q14"/>
  <c r="O14"/>
  <c r="P14"/>
  <c r="M14"/>
  <c r="N14"/>
  <c r="H13"/>
  <c r="X13"/>
  <c r="Y13"/>
  <c r="V13"/>
  <c r="W13"/>
  <c r="O13"/>
  <c r="P13"/>
  <c r="M13"/>
  <c r="N13"/>
  <c r="H12"/>
  <c r="X12"/>
  <c r="Y12"/>
  <c r="V12"/>
  <c r="W12"/>
  <c r="Q12"/>
  <c r="O12"/>
  <c r="P12"/>
  <c r="M12"/>
  <c r="N12"/>
  <c r="H11"/>
  <c r="X11"/>
  <c r="Y11"/>
  <c r="V11"/>
  <c r="W11"/>
  <c r="O11"/>
  <c r="P11"/>
  <c r="M11"/>
  <c r="N11"/>
  <c r="H10"/>
  <c r="X10"/>
  <c r="Y10"/>
  <c r="V10"/>
  <c r="W10"/>
  <c r="Q10"/>
  <c r="O10"/>
  <c r="P10"/>
  <c r="M10"/>
  <c r="N10"/>
  <c r="H9"/>
  <c r="X9"/>
  <c r="Y9"/>
  <c r="V9"/>
  <c r="W9"/>
  <c r="Q9"/>
  <c r="O9"/>
  <c r="P9"/>
  <c r="M9"/>
  <c r="N9"/>
  <c r="H8"/>
  <c r="X8"/>
  <c r="Y8"/>
  <c r="V8"/>
  <c r="W8"/>
  <c r="O8"/>
  <c r="P8"/>
  <c r="M8"/>
  <c r="N8"/>
  <c r="Z7"/>
  <c r="H7"/>
  <c r="X7"/>
  <c r="Y7"/>
  <c r="V7"/>
  <c r="W7"/>
  <c r="O7"/>
  <c r="P7"/>
  <c r="M7"/>
  <c r="N7"/>
  <c r="H6"/>
  <c r="X6"/>
  <c r="Y6"/>
  <c r="V6"/>
  <c r="W6"/>
  <c r="O6"/>
  <c r="P6"/>
  <c r="M6"/>
  <c r="N6"/>
  <c r="H5"/>
  <c r="X5"/>
  <c r="Y5"/>
  <c r="V5"/>
  <c r="W5"/>
  <c r="O5"/>
  <c r="P5"/>
  <c r="M5"/>
  <c r="N5"/>
  <c r="H4"/>
  <c r="X4"/>
  <c r="Y4"/>
  <c r="V4"/>
  <c r="W4"/>
  <c r="O4"/>
  <c r="P4"/>
  <c r="M4"/>
  <c r="N4"/>
  <c r="H2"/>
  <c r="G2"/>
  <c r="F2"/>
  <c r="G29" i="4"/>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D2"/>
  <c r="C2"/>
  <c r="B2"/>
  <c r="A2"/>
  <c r="D1"/>
  <c r="C1"/>
  <c r="B1"/>
  <c r="A1"/>
  <c r="T15" i="2"/>
  <c r="Q15"/>
  <c r="P15"/>
  <c r="S15"/>
  <c r="R15"/>
  <c r="O15"/>
  <c r="N15"/>
  <c r="M15"/>
  <c r="L15"/>
  <c r="I15"/>
  <c r="H15"/>
  <c r="K15"/>
  <c r="G15"/>
  <c r="J15"/>
  <c r="F15"/>
  <c r="E15"/>
  <c r="D15"/>
  <c r="C15"/>
  <c r="B15"/>
  <c r="A15"/>
  <c r="T14"/>
  <c r="Q14"/>
  <c r="P14"/>
  <c r="S14"/>
  <c r="R14"/>
  <c r="O14"/>
  <c r="N14"/>
  <c r="M14"/>
  <c r="L14"/>
  <c r="I14"/>
  <c r="H14"/>
  <c r="K14"/>
  <c r="G14"/>
  <c r="J14"/>
  <c r="F14"/>
  <c r="E14"/>
  <c r="D14"/>
  <c r="C14"/>
  <c r="B14"/>
  <c r="A14"/>
  <c r="T13"/>
  <c r="Q13"/>
  <c r="P13"/>
  <c r="S13"/>
  <c r="R13"/>
  <c r="O13"/>
  <c r="N13"/>
  <c r="M13"/>
  <c r="L13"/>
  <c r="I13"/>
  <c r="H13"/>
  <c r="K13"/>
  <c r="G13"/>
  <c r="J13"/>
  <c r="F13"/>
  <c r="E13"/>
  <c r="D13"/>
  <c r="C13"/>
  <c r="B13"/>
  <c r="A13"/>
  <c r="T12"/>
  <c r="Q12"/>
  <c r="P12"/>
  <c r="S12"/>
  <c r="R12"/>
  <c r="O12"/>
  <c r="N12"/>
  <c r="M12"/>
  <c r="L12"/>
  <c r="I12"/>
  <c r="H12"/>
  <c r="K12"/>
  <c r="G12"/>
  <c r="J12"/>
  <c r="F12"/>
  <c r="E12"/>
  <c r="D12"/>
  <c r="C12"/>
  <c r="B12"/>
  <c r="A12"/>
  <c r="T11"/>
  <c r="Q11"/>
  <c r="P11"/>
  <c r="S11"/>
  <c r="R11"/>
  <c r="O11"/>
  <c r="N11"/>
  <c r="M11"/>
  <c r="L11"/>
  <c r="I11"/>
  <c r="H11"/>
  <c r="K11"/>
  <c r="G11"/>
  <c r="J11"/>
  <c r="F11"/>
  <c r="E11"/>
  <c r="D11"/>
  <c r="C11"/>
  <c r="B11"/>
  <c r="A11"/>
  <c r="T10"/>
  <c r="Q10"/>
  <c r="P10"/>
  <c r="S10"/>
  <c r="R10"/>
  <c r="O10"/>
  <c r="N10"/>
  <c r="M10"/>
  <c r="L10"/>
  <c r="I10"/>
  <c r="H10"/>
  <c r="K10"/>
  <c r="G10"/>
  <c r="J10"/>
  <c r="F10"/>
  <c r="E10"/>
  <c r="D10"/>
  <c r="C10"/>
  <c r="B10"/>
  <c r="A10"/>
  <c r="T9"/>
  <c r="Q9"/>
  <c r="P9"/>
  <c r="S9"/>
  <c r="R9"/>
  <c r="O9"/>
  <c r="N9"/>
  <c r="M9"/>
  <c r="L9"/>
  <c r="I9"/>
  <c r="H9"/>
  <c r="K9"/>
  <c r="G9"/>
  <c r="J9"/>
  <c r="F9"/>
  <c r="E9"/>
  <c r="D9"/>
  <c r="C9"/>
  <c r="B9"/>
  <c r="A9"/>
  <c r="T8"/>
  <c r="Q8"/>
  <c r="P8"/>
  <c r="S8"/>
  <c r="R8"/>
  <c r="O8"/>
  <c r="N8"/>
  <c r="M8"/>
  <c r="L8"/>
  <c r="I8"/>
  <c r="H8"/>
  <c r="K8"/>
  <c r="G8"/>
  <c r="J8"/>
  <c r="F8"/>
  <c r="E8"/>
  <c r="D8"/>
  <c r="C8"/>
  <c r="B8"/>
  <c r="A8"/>
  <c r="T7"/>
  <c r="Q7"/>
  <c r="P7"/>
  <c r="S7"/>
  <c r="R7"/>
  <c r="O7"/>
  <c r="N7"/>
  <c r="M7"/>
  <c r="L7"/>
  <c r="I7"/>
  <c r="H7"/>
  <c r="K7"/>
  <c r="G7"/>
  <c r="J7"/>
  <c r="F7"/>
  <c r="E7"/>
  <c r="D7"/>
  <c r="C7"/>
  <c r="B7"/>
  <c r="A7"/>
  <c r="T6"/>
  <c r="Q6"/>
  <c r="P6"/>
  <c r="S6"/>
  <c r="R6"/>
  <c r="O6"/>
  <c r="N6"/>
  <c r="M6"/>
  <c r="L6"/>
  <c r="I6"/>
  <c r="H6"/>
  <c r="K6"/>
  <c r="G6"/>
  <c r="J6"/>
  <c r="F6"/>
  <c r="E6"/>
  <c r="D6"/>
  <c r="C6"/>
  <c r="B6"/>
  <c r="A6"/>
  <c r="T5"/>
  <c r="Q5"/>
  <c r="P5"/>
  <c r="S5"/>
  <c r="R5"/>
  <c r="O5"/>
  <c r="N5"/>
  <c r="M5"/>
  <c r="L5"/>
  <c r="I5"/>
  <c r="H5"/>
  <c r="K5"/>
  <c r="G5"/>
  <c r="J5"/>
  <c r="F5"/>
  <c r="E5"/>
  <c r="D5"/>
  <c r="C5"/>
  <c r="B5"/>
  <c r="A5"/>
  <c r="T4"/>
  <c r="Q4"/>
  <c r="P4"/>
  <c r="S4"/>
  <c r="R4"/>
  <c r="O4"/>
  <c r="N4"/>
  <c r="M4"/>
  <c r="L4"/>
  <c r="I4"/>
  <c r="H4"/>
  <c r="K4"/>
  <c r="G4"/>
  <c r="J4"/>
  <c r="F4"/>
  <c r="E4"/>
  <c r="D4"/>
  <c r="C4"/>
  <c r="B4"/>
  <c r="A4"/>
  <c r="T3"/>
  <c r="R3"/>
  <c r="P3"/>
  <c r="O3"/>
  <c r="N3"/>
  <c r="M3"/>
  <c r="L3"/>
  <c r="J3"/>
  <c r="I3"/>
  <c r="H3"/>
  <c r="G3"/>
  <c r="F3"/>
  <c r="E3"/>
  <c r="D3"/>
  <c r="C3"/>
  <c r="B3"/>
  <c r="A3"/>
  <c r="F2"/>
  <c r="E2"/>
  <c r="D2"/>
  <c r="C2"/>
  <c r="B2"/>
  <c r="A2"/>
  <c r="F1"/>
  <c r="D1"/>
  <c r="C1"/>
  <c r="B1"/>
  <c r="A1"/>
  <c r="B13" i="1"/>
  <c r="B12"/>
  <c r="B11"/>
  <c r="B2"/>
  <c r="B15"/>
  <c r="B14"/>
</calcChain>
</file>

<file path=xl/sharedStrings.xml><?xml version="1.0" encoding="utf-8"?>
<sst xmlns="http://schemas.openxmlformats.org/spreadsheetml/2006/main" count="135" uniqueCount="105">
  <si>
    <t>http://www.target.com/p/sterilite-latch-box-clear-turquoise/-/A-13601724#?lnk=sc_qi_detaillink</t>
  </si>
  <si>
    <t>http://www.jameco.com/webapp/wcs/stores/servlet/ProductDisplay?langId=-1&amp;productId=10444&amp;catalogId=10001&amp;freeText=10444&amp;app.products.maxperpage=15&amp;storeId=10001&amp;search_type=jamecoall&amp;ddkey=http:StoreCatalogDrillDownView</t>
  </si>
  <si>
    <t>Amazon</t>
  </si>
  <si>
    <t>http://www.amazon.com/SE-TL10-Clip-Test-10-Piece/dp/B0002KRABU/ref=sr_1_1?ie=UTF8&amp;qid=1344025449&amp;sr=8-1&amp;keywords=alligator+clips</t>
  </si>
  <si>
    <t>Digital Multimeter</t>
  </si>
  <si>
    <t>The price improves as you order more from Jameco.</t>
  </si>
  <si>
    <t>1,2</t>
  </si>
  <si>
    <t>http://www.walmart.com/ip/Innova-3300-Equus-3300-Hands-free-Digital-Multimeter/14644665</t>
  </si>
  <si>
    <t>AA Batteries</t>
  </si>
  <si>
    <t>http://www.walmart.com/ip/Rayovac-815-48BX4F-Rayovac-Alkaline-AA-Battery-Cube-48-ct/19397290</t>
  </si>
  <si>
    <t>Double Sided Foam Mounting Tape</t>
  </si>
  <si>
    <t>This can be a role of doublesided foam tape or individual squares.</t>
  </si>
  <si>
    <t>Yes</t>
  </si>
  <si>
    <t>Lowes</t>
  </si>
  <si>
    <t>http://www.lowes.com/pd_394734-98-110/DC_0__?productId=3715096&amp;Ntt=double+sided&amp;pl=1&amp;currentURL=%2Fpl__0__s%3FNtt%3Ddouble%2Bsided&amp;facetInfo=</t>
  </si>
  <si>
    <t>http://www.walmart.com/ip/Scotch-Indoor-Mounting-Tape/19232278</t>
  </si>
  <si>
    <t>Tape Measure</t>
  </si>
  <si>
    <t>http://www.lowes.com/pd_82288-16878-61437_4294857423+5003694_4294937087_?productId=3356388&amp;Ns=p_product_qty_sales_dollar|1&amp;pl=1&amp;currentURL=%2Fpl_1%2B5_4294857423%2B5003694_4294937087_%3FNs%3Dp_product_qty_sales_dollar%7C1&amp;facetInfo=$1%20-%20$5</t>
  </si>
  <si>
    <t>Scotch Tape</t>
  </si>
  <si>
    <t>Multiple 1,2</t>
  </si>
  <si>
    <t>http://www.lowes.com/pd_185231-98-2105B_0__?productId=3454864&amp;Ntt=scotch+tape&amp;pl=1&amp;currentURL=%2Fpl__0__s%3FNtt%3Dscotch%2Btape&amp;facetInfo=</t>
  </si>
  <si>
    <t>Staples</t>
  </si>
  <si>
    <t>http://www.staples.com/Scotch-Magic-Tape-with-Handheld-Dispenser-3-4-x-18-Yds-6/product_211540</t>
  </si>
  <si>
    <t>SolGear</t>
  </si>
  <si>
    <t>Multiple 1,2,3,4</t>
  </si>
  <si>
    <t>Sunwind</t>
  </si>
  <si>
    <t>Storage Container</t>
  </si>
  <si>
    <t>This is the container you'll put all of the parts in. 28-30 quarts is big enough, but you can buy bigger.</t>
  </si>
  <si>
    <t>None</t>
  </si>
  <si>
    <t>http://www.lowes.com/pd_336491-62860-7103HFT-10-111-44_0__?catalogId=10051&amp;productId=3341162&amp;UserSearch=336491+&amp;Ntt=336491+&amp;N=0&amp;langId=-1&amp;storeId=10151&amp;rpp=48</t>
  </si>
  <si>
    <t>Target</t>
  </si>
  <si>
    <t>Total Price per Class Kit</t>
  </si>
  <si>
    <t>Total Packs for all Class Kits</t>
  </si>
  <si>
    <t>Total Price for all Class Kits</t>
  </si>
  <si>
    <t>Link to Part on Website</t>
  </si>
  <si>
    <t>Backup Vendor</t>
  </si>
  <si>
    <t>Backup Vendor Part Number</t>
  </si>
  <si>
    <t>Pack Price from Backup Vendor</t>
  </si>
  <si>
    <t>Items per Pack from Backup Vendor</t>
  </si>
  <si>
    <t>Price per Item from Backup Vendor</t>
  </si>
  <si>
    <t>Total Price per class kit - Backup Vendor</t>
  </si>
  <si>
    <t>Total Packs for all Class Kits - Backup Vendor</t>
  </si>
  <si>
    <t>Total Price for all Class Kits - Backup Vendor</t>
  </si>
  <si>
    <t>Link to Part on Backup Vendor Website</t>
  </si>
  <si>
    <t>Chalk</t>
  </si>
  <si>
    <t>This is for drawing a start and finish line on the sidewalk so you only need 1-2 pieces of chalk.</t>
  </si>
  <si>
    <t>Multiuse</t>
  </si>
  <si>
    <t>Discount School Supply</t>
  </si>
  <si>
    <t>8WWCOLORCH</t>
  </si>
  <si>
    <t>Walmart</t>
  </si>
  <si>
    <t>http://www.walmart.com/search/search-ng.do?search_query=colored+chalk&amp;search_constraint=0&amp;ic=16_0&amp;search_sort=4&amp;cat_id=0</t>
  </si>
  <si>
    <t>3/4" Wide Masking Tape</t>
  </si>
  <si>
    <t>Any masking tape or electrical tape will work.</t>
  </si>
  <si>
    <t>8WWMASKSET</t>
  </si>
  <si>
    <t>http://www.walmart.com/ip/Office-Impressions-GENERAL-PURPOSE-MASKING-TAPE-3-4-X-60-YARDS-3-CORE-NATURAL-5-Pack/19487650</t>
  </si>
  <si>
    <t>Scissors</t>
  </si>
  <si>
    <t>3,4</t>
  </si>
  <si>
    <t>No</t>
  </si>
  <si>
    <t>8WWTEACHER</t>
  </si>
  <si>
    <t>http://www.discountschoolsupply.com/Product/ProductDetail.aspx?product=15605&amp;keyword=scissors&amp;scategoryid=0&amp;CategorySearch=&amp;Brand=&amp;Price=</t>
  </si>
  <si>
    <t>http://www.walmart.com/search/search-ng.do?search_query=scissors&amp;ic=16_0&amp;Find=Find&amp;search_constraint=0</t>
  </si>
  <si>
    <t>Stopwatch</t>
  </si>
  <si>
    <t>Walmart probably sells a stop watch, I just can't find it on their website. There is nothing special about this watch so if you can find cheaper, get it.</t>
  </si>
  <si>
    <t>8WWSTOPW</t>
  </si>
  <si>
    <t>http://www.discountschoolsupply.com/Product/ProductDetail.aspx?product=28483&amp;keyword=&amp;quot;stop%20watch&amp;quot;&amp;scategoryid=0&amp;CategorySearch=&amp;Brand=&amp;Price=</t>
  </si>
  <si>
    <t>Psupplements.com</t>
  </si>
  <si>
    <t>NA</t>
  </si>
  <si>
    <t>9 " Wires w/ Small Alligator Clips</t>
  </si>
  <si>
    <t>This could be replaced with a wire cutter/stripper and any 16 or higher (smaller) gauge wire.</t>
  </si>
  <si>
    <t>Jameco</t>
  </si>
  <si>
    <t>Below enter the info for your class or program. You can adjust the number of students per classs and the number of classes you're ordering for. The number of classes will not affect the Single Class Ordering sheet.</t>
  </si>
  <si>
    <t>Module Name</t>
  </si>
  <si>
    <t>Students per Class Kit</t>
  </si>
  <si>
    <t>Number of Class Kits to Order</t>
  </si>
  <si>
    <t>Below is the recommended number of students who will work together on each project. This number is in the Instructor's Guide. You can adjust it and have more students working together on each project, which will reduce the price of the kit, but the students may find it more difficult to complete the project in larger teams and may not get as much out of it. If there are too many studnets working on the project, it is easier for students to miss out by letting others do the project ofr them. It is also easier for a strong student to take over the team and keep others from working on it.  Changing this number will affect the Kit Inventory and Packing List.</t>
  </si>
  <si>
    <t>Students per Group</t>
  </si>
  <si>
    <t>The numbers below are calculated from other sheets based on the above numbers and the materials in the kit. They are provided for your information and changing them will not affect other sheets. These values do not include tax or shipping and they are rounded up to the nearest $10.</t>
  </si>
  <si>
    <t>Calculated Values of Kit</t>
  </si>
  <si>
    <t>Cost of Single Class Kit</t>
  </si>
  <si>
    <t>Cost of Expendable Supplies</t>
  </si>
  <si>
    <t>Groups per class</t>
  </si>
  <si>
    <t>Cost of Bulk Order</t>
  </si>
  <si>
    <t>Cost per kit of Bulk Order</t>
  </si>
  <si>
    <t>Class Kit Cost</t>
  </si>
  <si>
    <t>Total Packs in Order</t>
  </si>
  <si>
    <t>Total Items per Class Kit</t>
  </si>
  <si>
    <t>Total Packs in Order - Backup Vendor</t>
  </si>
  <si>
    <t>Students per Class</t>
  </si>
  <si>
    <t>Bulk Order Kit Cost</t>
  </si>
  <si>
    <t>Total Order Cost</t>
  </si>
  <si>
    <t>Total Expendables Cost</t>
  </si>
  <si>
    <t>Solar Car</t>
  </si>
  <si>
    <t>Part Description</t>
  </si>
  <si>
    <t>Ordering Notes</t>
  </si>
  <si>
    <t>Packing Notes</t>
  </si>
  <si>
    <t>Activity</t>
  </si>
  <si>
    <t>Expendable</t>
  </si>
  <si>
    <t>Items per Class</t>
  </si>
  <si>
    <t>Items per Group</t>
  </si>
  <si>
    <t>Total Items per Kit</t>
  </si>
  <si>
    <t>Suggested Vendor</t>
  </si>
  <si>
    <t>Suggested Vendor Part Number</t>
  </si>
  <si>
    <t>Pack Price from Vendor</t>
  </si>
  <si>
    <t>Items per Pack from Vendor</t>
  </si>
  <si>
    <t>Price per Item</t>
  </si>
</sst>
</file>

<file path=xl/styles.xml><?xml version="1.0" encoding="utf-8"?>
<styleSheet xmlns="http://schemas.openxmlformats.org/spreadsheetml/2006/main">
  <numFmts count="2">
    <numFmt numFmtId="164" formatCode="#,##0.###############"/>
    <numFmt numFmtId="165" formatCode="&quot;$&quot;#,##0.00"/>
  </numFmts>
  <fonts count="118">
    <font>
      <sz val="10"/>
      <color indexed="8"/>
      <name val="Arial"/>
    </font>
    <font>
      <sz val="10"/>
      <color indexed="8"/>
      <name val="Arial"/>
    </font>
    <font>
      <sz val="10"/>
      <color indexed="8"/>
      <name val="Arial"/>
    </font>
    <font>
      <b/>
      <u/>
      <sz val="10"/>
      <color indexed="9"/>
      <name val="Arial"/>
    </font>
    <font>
      <sz val="8"/>
      <color indexed="12"/>
      <name val="Arial"/>
    </font>
    <font>
      <sz val="10"/>
      <color indexed="8"/>
      <name val="Arial"/>
    </font>
    <font>
      <sz val="8"/>
      <color indexed="8"/>
      <name val="Arial"/>
    </font>
    <font>
      <sz val="8"/>
      <color indexed="12"/>
      <name val="Arial"/>
    </font>
    <font>
      <sz val="8"/>
      <color indexed="12"/>
      <name val="Arial"/>
    </font>
    <font>
      <sz val="10"/>
      <color indexed="8"/>
      <name val="Arial"/>
    </font>
    <font>
      <sz val="10"/>
      <color indexed="8"/>
      <name val="Arial"/>
    </font>
    <font>
      <b/>
      <sz val="10"/>
      <color indexed="8"/>
      <name val="Arial"/>
    </font>
    <font>
      <sz val="11"/>
      <color rgb="FF006100"/>
      <name val="Arial"/>
    </font>
    <font>
      <sz val="10"/>
      <color indexed="8"/>
      <name val="Arial"/>
    </font>
    <font>
      <sz val="8"/>
      <color indexed="8"/>
      <name val="Arial"/>
    </font>
    <font>
      <u/>
      <sz val="8"/>
      <color indexed="12"/>
      <name val="Arial"/>
    </font>
    <font>
      <sz val="10"/>
      <color indexed="8"/>
      <name val="Arial"/>
    </font>
    <font>
      <b/>
      <u/>
      <sz val="10"/>
      <color indexed="9"/>
      <name val="Arial"/>
    </font>
    <font>
      <u/>
      <sz val="10"/>
      <color indexed="9"/>
      <name val="Arial"/>
    </font>
    <font>
      <sz val="10"/>
      <color indexed="8"/>
      <name val="Arial"/>
    </font>
    <font>
      <sz val="10"/>
      <color indexed="8"/>
      <name val="Arial"/>
    </font>
    <font>
      <sz val="10"/>
      <color indexed="8"/>
      <name val="Arial"/>
    </font>
    <font>
      <u/>
      <sz val="10"/>
      <color rgb="FF0000D4"/>
      <name val="Arial"/>
    </font>
    <font>
      <sz val="10"/>
      <color indexed="8"/>
      <name val="Arial"/>
    </font>
    <font>
      <sz val="8"/>
      <color indexed="12"/>
      <name val="Arial"/>
    </font>
    <font>
      <sz val="8"/>
      <color indexed="12"/>
      <name val="Arial"/>
    </font>
    <font>
      <sz val="10"/>
      <color indexed="8"/>
      <name val="Arial"/>
    </font>
    <font>
      <sz val="10"/>
      <color indexed="8"/>
      <name val="Arial"/>
    </font>
    <font>
      <sz val="10"/>
      <color indexed="8"/>
      <name val="Arial"/>
    </font>
    <font>
      <sz val="8"/>
      <color indexed="12"/>
      <name val="Arial"/>
    </font>
    <font>
      <u/>
      <sz val="8"/>
      <color indexed="12"/>
      <name val="Arial"/>
    </font>
    <font>
      <u/>
      <sz val="8"/>
      <color indexed="12"/>
      <name val="Arial"/>
    </font>
    <font>
      <b/>
      <sz val="10"/>
      <color indexed="8"/>
      <name val="Arial"/>
    </font>
    <font>
      <sz val="10"/>
      <color indexed="8"/>
      <name val="Arial"/>
    </font>
    <font>
      <sz val="10"/>
      <color indexed="8"/>
      <name val="Arial"/>
    </font>
    <font>
      <b/>
      <u/>
      <sz val="10"/>
      <color indexed="9"/>
      <name val="Arial"/>
    </font>
    <font>
      <b/>
      <sz val="10"/>
      <color indexed="8"/>
      <name val="Arial"/>
    </font>
    <font>
      <sz val="12"/>
      <color indexed="8"/>
      <name val="Arial"/>
    </font>
    <font>
      <sz val="11"/>
      <color rgb="FF006100"/>
      <name val="Arial"/>
    </font>
    <font>
      <sz val="12"/>
      <color indexed="8"/>
      <name val="Arial"/>
    </font>
    <font>
      <sz val="11"/>
      <color rgb="FF9C6500"/>
      <name val="Arial"/>
    </font>
    <font>
      <sz val="10"/>
      <color indexed="8"/>
      <name val="Arial"/>
    </font>
    <font>
      <sz val="10"/>
      <color indexed="8"/>
      <name val="Arial"/>
    </font>
    <font>
      <sz val="11"/>
      <color indexed="8"/>
      <name val="Arial"/>
    </font>
    <font>
      <u/>
      <sz val="10"/>
      <color indexed="12"/>
      <name val="Arial"/>
    </font>
    <font>
      <u/>
      <sz val="8"/>
      <color indexed="12"/>
      <name val="Arial"/>
    </font>
    <font>
      <b/>
      <sz val="10"/>
      <color indexed="8"/>
      <name val="Arial"/>
    </font>
    <font>
      <sz val="10"/>
      <color indexed="8"/>
      <name val="Arial"/>
    </font>
    <font>
      <b/>
      <sz val="10"/>
      <color indexed="8"/>
      <name val="Arial"/>
    </font>
    <font>
      <b/>
      <sz val="12"/>
      <color indexed="8"/>
      <name val="Arial"/>
    </font>
    <font>
      <u/>
      <sz val="12"/>
      <color indexed="9"/>
      <name val="Arial"/>
    </font>
    <font>
      <sz val="10"/>
      <color indexed="8"/>
      <name val="Arial"/>
    </font>
    <font>
      <sz val="8"/>
      <color indexed="12"/>
      <name val="Arial"/>
    </font>
    <font>
      <b/>
      <u/>
      <sz val="10"/>
      <color indexed="9"/>
      <name val="Arial"/>
    </font>
    <font>
      <b/>
      <u/>
      <sz val="10"/>
      <color indexed="9"/>
      <name val="Arial"/>
    </font>
    <font>
      <sz val="11"/>
      <color rgb="FF9C0006"/>
      <name val="Arial"/>
    </font>
    <font>
      <b/>
      <u/>
      <sz val="10"/>
      <color indexed="9"/>
      <name val="Arial"/>
    </font>
    <font>
      <sz val="11"/>
      <color indexed="8"/>
      <name val="Arial"/>
    </font>
    <font>
      <sz val="10"/>
      <color indexed="8"/>
      <name val="Arial"/>
    </font>
    <font>
      <sz val="8"/>
      <color indexed="12"/>
      <name val="Arial"/>
    </font>
    <font>
      <b/>
      <sz val="10"/>
      <color indexed="8"/>
      <name val="Arial"/>
    </font>
    <font>
      <sz val="8"/>
      <color indexed="8"/>
      <name val="Arial"/>
    </font>
    <font>
      <b/>
      <sz val="10"/>
      <color indexed="8"/>
      <name val="Arial"/>
    </font>
    <font>
      <sz val="10"/>
      <color indexed="8"/>
      <name val="Arial"/>
    </font>
    <font>
      <sz val="11"/>
      <color rgb="FF9C0006"/>
      <name val="Arial"/>
    </font>
    <font>
      <u/>
      <sz val="10"/>
      <color indexed="8"/>
      <name val="Arial"/>
    </font>
    <font>
      <sz val="11"/>
      <color rgb="FF9C6500"/>
      <name val="Arial"/>
    </font>
    <font>
      <b/>
      <u/>
      <sz val="10"/>
      <color indexed="9"/>
      <name val="Arial"/>
    </font>
    <font>
      <u/>
      <sz val="12"/>
      <color indexed="8"/>
      <name val="Arial"/>
    </font>
    <font>
      <sz val="10"/>
      <color indexed="8"/>
      <name val="Arial"/>
    </font>
    <font>
      <sz val="10"/>
      <color indexed="8"/>
      <name val="Arial"/>
    </font>
    <font>
      <sz val="11"/>
      <color indexed="8"/>
      <name val="Arial"/>
    </font>
    <font>
      <sz val="10"/>
      <color indexed="8"/>
      <name val="Arial"/>
    </font>
    <font>
      <u/>
      <sz val="10"/>
      <color indexed="9"/>
      <name val="Arial"/>
    </font>
    <font>
      <sz val="10"/>
      <color indexed="8"/>
      <name val="Arial"/>
    </font>
    <font>
      <sz val="10"/>
      <color indexed="8"/>
      <name val="Verdana"/>
    </font>
    <font>
      <sz val="10"/>
      <color indexed="8"/>
      <name val="Arial"/>
    </font>
    <font>
      <sz val="10"/>
      <color indexed="8"/>
      <name val="Arial"/>
    </font>
    <font>
      <b/>
      <u/>
      <sz val="10"/>
      <color indexed="8"/>
      <name val="Arial"/>
    </font>
    <font>
      <sz val="8"/>
      <color indexed="8"/>
      <name val="Arial"/>
    </font>
    <font>
      <b/>
      <sz val="10"/>
      <color indexed="8"/>
      <name val="Arial"/>
    </font>
    <font>
      <b/>
      <u/>
      <sz val="10"/>
      <color indexed="9"/>
      <name val="Arial"/>
    </font>
    <font>
      <b/>
      <u/>
      <sz val="10"/>
      <color indexed="9"/>
      <name val="Arial"/>
    </font>
    <font>
      <u/>
      <sz val="8"/>
      <color indexed="12"/>
      <name val="Arial"/>
    </font>
    <font>
      <sz val="12"/>
      <color indexed="8"/>
      <name val="Arial"/>
    </font>
    <font>
      <sz val="12"/>
      <color indexed="8"/>
      <name val="Arial"/>
    </font>
    <font>
      <sz val="10"/>
      <color indexed="8"/>
      <name val="Arial"/>
    </font>
    <font>
      <sz val="10"/>
      <color indexed="8"/>
      <name val="Arial"/>
    </font>
    <font>
      <sz val="8"/>
      <color indexed="12"/>
      <name val="Arial"/>
    </font>
    <font>
      <b/>
      <u/>
      <sz val="10"/>
      <color indexed="9"/>
      <name val="Arial"/>
    </font>
    <font>
      <sz val="10"/>
      <color indexed="8"/>
      <name val="Arial"/>
    </font>
    <font>
      <sz val="10"/>
      <color indexed="8"/>
      <name val="Arial"/>
    </font>
    <font>
      <sz val="10"/>
      <color indexed="8"/>
      <name val="Arial"/>
    </font>
    <font>
      <sz val="11"/>
      <color rgb="FF006100"/>
      <name val="Arial"/>
    </font>
    <font>
      <sz val="8"/>
      <color indexed="12"/>
      <name val="Arial"/>
    </font>
    <font>
      <sz val="10"/>
      <color indexed="8"/>
      <name val="Arial"/>
    </font>
    <font>
      <u/>
      <sz val="9"/>
      <color indexed="8"/>
      <name val="Arial"/>
    </font>
    <font>
      <sz val="10"/>
      <color indexed="8"/>
      <name val="Arial"/>
    </font>
    <font>
      <sz val="10"/>
      <color indexed="8"/>
      <name val="Arial"/>
    </font>
    <font>
      <sz val="10"/>
      <color indexed="8"/>
      <name val="Arial"/>
    </font>
    <font>
      <b/>
      <u/>
      <sz val="10"/>
      <color indexed="9"/>
      <name val="Arial"/>
    </font>
    <font>
      <sz val="11"/>
      <color rgb="FF9C0006"/>
      <name val="Arial"/>
    </font>
    <font>
      <sz val="12"/>
      <color indexed="8"/>
      <name val="Arial"/>
    </font>
    <font>
      <sz val="10"/>
      <color indexed="8"/>
      <name val="Arial"/>
    </font>
    <font>
      <sz val="11"/>
      <color rgb="FF006100"/>
      <name val="Arial"/>
    </font>
    <font>
      <b/>
      <u/>
      <sz val="10"/>
      <color indexed="9"/>
      <name val="Arial"/>
    </font>
    <font>
      <sz val="10"/>
      <color indexed="8"/>
      <name val="Arial"/>
    </font>
    <font>
      <sz val="10"/>
      <color indexed="8"/>
      <name val="Arial"/>
    </font>
    <font>
      <sz val="11"/>
      <color rgb="FF9C0006"/>
      <name val="Arial"/>
    </font>
    <font>
      <sz val="11"/>
      <color rgb="FF9C0006"/>
      <name val="Arial"/>
    </font>
    <font>
      <b/>
      <sz val="10"/>
      <color indexed="8"/>
      <name val="Arial"/>
    </font>
    <font>
      <sz val="8"/>
      <color indexed="8"/>
      <name val="Arial"/>
    </font>
    <font>
      <b/>
      <sz val="10"/>
      <color indexed="8"/>
      <name val="Arial"/>
    </font>
    <font>
      <sz val="10"/>
      <color indexed="8"/>
      <name val="Arial"/>
    </font>
    <font>
      <b/>
      <sz val="10"/>
      <color indexed="8"/>
      <name val="Arial"/>
    </font>
    <font>
      <b/>
      <u/>
      <sz val="10"/>
      <color indexed="9"/>
      <name val="Arial"/>
    </font>
    <font>
      <sz val="8"/>
      <color indexed="12"/>
      <name val="Arial"/>
    </font>
    <font>
      <sz val="8"/>
      <name val="Verdana"/>
    </font>
  </fonts>
  <fills count="119">
    <fill>
      <patternFill patternType="none"/>
    </fill>
    <fill>
      <patternFill patternType="gray125"/>
    </fill>
    <fill>
      <patternFill patternType="solid">
        <fgColor rgb="FFFFFF99"/>
        <bgColor indexed="64"/>
      </patternFill>
    </fill>
    <fill>
      <patternFill patternType="solid">
        <fgColor rgb="FF969696"/>
        <bgColor indexed="64"/>
      </patternFill>
    </fill>
    <fill>
      <patternFill patternType="solid">
        <fgColor rgb="FF0000FF"/>
        <bgColor indexed="64"/>
      </patternFill>
    </fill>
    <fill>
      <patternFill patternType="solid">
        <fgColor rgb="FFB6D7A8"/>
        <bgColor indexed="64"/>
      </patternFill>
    </fill>
    <fill>
      <patternFill patternType="solid">
        <fgColor rgb="FF999999"/>
        <bgColor indexed="64"/>
      </patternFill>
    </fill>
    <fill>
      <patternFill patternType="solid">
        <fgColor rgb="FF00FF00"/>
        <bgColor indexed="64"/>
      </patternFill>
    </fill>
    <fill>
      <patternFill patternType="solid">
        <fgColor rgb="FFB6D7A8"/>
        <bgColor indexed="64"/>
      </patternFill>
    </fill>
    <fill>
      <patternFill patternType="solid">
        <fgColor rgb="FFFFFF99"/>
        <bgColor indexed="64"/>
      </patternFill>
    </fill>
    <fill>
      <patternFill patternType="solid">
        <fgColor rgb="FF999999"/>
        <bgColor indexed="64"/>
      </patternFill>
    </fill>
    <fill>
      <patternFill patternType="solid">
        <fgColor rgb="FF969696"/>
        <bgColor indexed="64"/>
      </patternFill>
    </fill>
    <fill>
      <patternFill patternType="solid">
        <fgColor rgb="FFFFFF99"/>
        <bgColor indexed="64"/>
      </patternFill>
    </fill>
    <fill>
      <patternFill patternType="solid">
        <fgColor rgb="FF00FF00"/>
        <bgColor indexed="64"/>
      </patternFill>
    </fill>
    <fill>
      <patternFill patternType="solid">
        <fgColor rgb="FFC6EFCE"/>
        <bgColor indexed="64"/>
      </patternFill>
    </fill>
    <fill>
      <patternFill patternType="solid">
        <fgColor rgb="FF00FF00"/>
        <bgColor indexed="64"/>
      </patternFill>
    </fill>
    <fill>
      <patternFill patternType="solid">
        <fgColor rgb="FFFFFF99"/>
        <bgColor indexed="64"/>
      </patternFill>
    </fill>
    <fill>
      <patternFill patternType="solid">
        <fgColor rgb="FFB6D7A8"/>
        <bgColor indexed="64"/>
      </patternFill>
    </fill>
    <fill>
      <patternFill patternType="solid">
        <fgColor rgb="FF00FF00"/>
        <bgColor indexed="64"/>
      </patternFill>
    </fill>
    <fill>
      <patternFill patternType="solid">
        <fgColor rgb="FF969696"/>
        <bgColor indexed="64"/>
      </patternFill>
    </fill>
    <fill>
      <patternFill patternType="solid">
        <fgColor rgb="FF0000FF"/>
        <bgColor indexed="64"/>
      </patternFill>
    </fill>
    <fill>
      <patternFill patternType="solid">
        <fgColor rgb="FF0000FF"/>
        <bgColor indexed="64"/>
      </patternFill>
    </fill>
    <fill>
      <patternFill patternType="solid">
        <fgColor rgb="FF969696"/>
        <bgColor indexed="64"/>
      </patternFill>
    </fill>
    <fill>
      <patternFill patternType="solid">
        <fgColor rgb="FF969696"/>
        <bgColor indexed="64"/>
      </patternFill>
    </fill>
    <fill>
      <patternFill patternType="solid">
        <fgColor rgb="FFB6D7A8"/>
        <bgColor indexed="64"/>
      </patternFill>
    </fill>
    <fill>
      <patternFill patternType="solid">
        <fgColor rgb="FFFFFF99"/>
        <bgColor indexed="64"/>
      </patternFill>
    </fill>
    <fill>
      <patternFill patternType="solid">
        <fgColor rgb="FFFFFF99"/>
        <bgColor indexed="64"/>
      </patternFill>
    </fill>
    <fill>
      <patternFill patternType="solid">
        <fgColor rgb="FFB6D7A8"/>
        <bgColor indexed="64"/>
      </patternFill>
    </fill>
    <fill>
      <patternFill patternType="solid">
        <fgColor rgb="FFB6D7A8"/>
        <bgColor indexed="64"/>
      </patternFill>
    </fill>
    <fill>
      <patternFill patternType="solid">
        <fgColor rgb="FFFFFF99"/>
        <bgColor indexed="64"/>
      </patternFill>
    </fill>
    <fill>
      <patternFill patternType="solid">
        <fgColor rgb="FF969696"/>
        <bgColor indexed="64"/>
      </patternFill>
    </fill>
    <fill>
      <patternFill patternType="solid">
        <fgColor rgb="FFFFFF99"/>
        <bgColor indexed="64"/>
      </patternFill>
    </fill>
    <fill>
      <patternFill patternType="solid">
        <fgColor rgb="FFB6D7A8"/>
        <bgColor indexed="64"/>
      </patternFill>
    </fill>
    <fill>
      <patternFill patternType="solid">
        <fgColor rgb="FFFFFF99"/>
        <bgColor indexed="64"/>
      </patternFill>
    </fill>
    <fill>
      <patternFill patternType="solid">
        <fgColor rgb="FFB6D7A8"/>
        <bgColor indexed="64"/>
      </patternFill>
    </fill>
    <fill>
      <patternFill patternType="solid">
        <fgColor rgb="FFFFFF99"/>
        <bgColor indexed="64"/>
      </patternFill>
    </fill>
    <fill>
      <patternFill patternType="solid">
        <fgColor rgb="FFB6D7A8"/>
        <bgColor indexed="64"/>
      </patternFill>
    </fill>
    <fill>
      <patternFill patternType="solid">
        <fgColor rgb="FF969696"/>
        <bgColor indexed="64"/>
      </patternFill>
    </fill>
    <fill>
      <patternFill patternType="solid">
        <fgColor rgb="FF0000FF"/>
        <bgColor indexed="64"/>
      </patternFill>
    </fill>
    <fill>
      <patternFill patternType="solid">
        <fgColor rgb="FF00FF00"/>
        <bgColor indexed="64"/>
      </patternFill>
    </fill>
    <fill>
      <patternFill patternType="solid">
        <fgColor rgb="FF00FF00"/>
        <bgColor indexed="64"/>
      </patternFill>
    </fill>
    <fill>
      <patternFill patternType="solid">
        <fgColor rgb="FFC6EFCE"/>
        <bgColor indexed="64"/>
      </patternFill>
    </fill>
    <fill>
      <patternFill patternType="solid">
        <fgColor rgb="FFFFEB9C"/>
        <bgColor indexed="64"/>
      </patternFill>
    </fill>
    <fill>
      <patternFill patternType="solid">
        <fgColor rgb="FF999999"/>
        <bgColor indexed="64"/>
      </patternFill>
    </fill>
    <fill>
      <patternFill patternType="solid">
        <fgColor rgb="FF00FF00"/>
        <bgColor indexed="64"/>
      </patternFill>
    </fill>
    <fill>
      <patternFill patternType="solid">
        <fgColor rgb="FFFFFF99"/>
        <bgColor indexed="64"/>
      </patternFill>
    </fill>
    <fill>
      <patternFill patternType="solid">
        <fgColor rgb="FFFFFF99"/>
        <bgColor indexed="64"/>
      </patternFill>
    </fill>
    <fill>
      <patternFill patternType="solid">
        <fgColor rgb="FFB6D7A8"/>
        <bgColor indexed="64"/>
      </patternFill>
    </fill>
    <fill>
      <patternFill patternType="solid">
        <fgColor rgb="FF00FF00"/>
        <bgColor indexed="64"/>
      </patternFill>
    </fill>
    <fill>
      <patternFill patternType="solid">
        <fgColor rgb="FF00FF00"/>
        <bgColor indexed="64"/>
      </patternFill>
    </fill>
    <fill>
      <patternFill patternType="solid">
        <fgColor rgb="FFFFFF99"/>
        <bgColor indexed="64"/>
      </patternFill>
    </fill>
    <fill>
      <patternFill patternType="solid">
        <fgColor rgb="FF00FF00"/>
        <bgColor indexed="64"/>
      </patternFill>
    </fill>
    <fill>
      <patternFill patternType="solid">
        <fgColor rgb="FF0000FF"/>
        <bgColor indexed="64"/>
      </patternFill>
    </fill>
    <fill>
      <patternFill patternType="solid">
        <fgColor rgb="FFFFFF99"/>
        <bgColor indexed="64"/>
      </patternFill>
    </fill>
    <fill>
      <patternFill patternType="solid">
        <fgColor rgb="FF38761D"/>
        <bgColor indexed="64"/>
      </patternFill>
    </fill>
    <fill>
      <patternFill patternType="solid">
        <fgColor rgb="FF38761D"/>
        <bgColor indexed="64"/>
      </patternFill>
    </fill>
    <fill>
      <patternFill patternType="solid">
        <fgColor rgb="FFFFC7CE"/>
        <bgColor indexed="64"/>
      </patternFill>
    </fill>
    <fill>
      <patternFill patternType="solid">
        <fgColor rgb="FFFFFF99"/>
        <bgColor indexed="64"/>
      </patternFill>
    </fill>
    <fill>
      <patternFill patternType="solid">
        <fgColor rgb="FF0000FF"/>
        <bgColor indexed="64"/>
      </patternFill>
    </fill>
    <fill>
      <patternFill patternType="solid">
        <fgColor rgb="FFFFFF99"/>
        <bgColor indexed="64"/>
      </patternFill>
    </fill>
    <fill>
      <patternFill patternType="solid">
        <fgColor rgb="FF969696"/>
        <bgColor indexed="64"/>
      </patternFill>
    </fill>
    <fill>
      <patternFill patternType="solid">
        <fgColor rgb="FFB6D7A8"/>
        <bgColor indexed="64"/>
      </patternFill>
    </fill>
    <fill>
      <patternFill patternType="solid">
        <fgColor rgb="FFFFFF99"/>
        <bgColor indexed="64"/>
      </patternFill>
    </fill>
    <fill>
      <patternFill patternType="solid">
        <fgColor rgb="FF999999"/>
        <bgColor indexed="64"/>
      </patternFill>
    </fill>
    <fill>
      <patternFill patternType="solid">
        <fgColor rgb="FFFFFF99"/>
        <bgColor indexed="64"/>
      </patternFill>
    </fill>
    <fill>
      <patternFill patternType="solid">
        <fgColor rgb="FFFFFF99"/>
        <bgColor indexed="64"/>
      </patternFill>
    </fill>
    <fill>
      <patternFill patternType="solid">
        <fgColor rgb="FF969696"/>
        <bgColor indexed="64"/>
      </patternFill>
    </fill>
    <fill>
      <patternFill patternType="solid">
        <fgColor rgb="FFFFC7CE"/>
        <bgColor indexed="64"/>
      </patternFill>
    </fill>
    <fill>
      <patternFill patternType="solid">
        <fgColor rgb="FF00FF00"/>
        <bgColor indexed="64"/>
      </patternFill>
    </fill>
    <fill>
      <patternFill patternType="solid">
        <fgColor rgb="FFFFEB9C"/>
        <bgColor indexed="64"/>
      </patternFill>
    </fill>
    <fill>
      <patternFill patternType="solid">
        <fgColor rgb="FF38761D"/>
        <bgColor indexed="64"/>
      </patternFill>
    </fill>
    <fill>
      <patternFill patternType="solid">
        <fgColor rgb="FF00FF00"/>
        <bgColor indexed="64"/>
      </patternFill>
    </fill>
    <fill>
      <patternFill patternType="solid">
        <fgColor rgb="FFFFFF99"/>
        <bgColor indexed="64"/>
      </patternFill>
    </fill>
    <fill>
      <patternFill patternType="solid">
        <fgColor rgb="FF00FF00"/>
        <bgColor indexed="64"/>
      </patternFill>
    </fill>
    <fill>
      <patternFill patternType="solid">
        <fgColor rgb="FF969696"/>
        <bgColor indexed="64"/>
      </patternFill>
    </fill>
    <fill>
      <patternFill patternType="solid">
        <fgColor rgb="FF0000FF"/>
        <bgColor indexed="64"/>
      </patternFill>
    </fill>
    <fill>
      <patternFill patternType="solid">
        <fgColor rgb="FFB6D7A8"/>
        <bgColor indexed="64"/>
      </patternFill>
    </fill>
    <fill>
      <patternFill patternType="solid">
        <fgColor rgb="FF999999"/>
        <bgColor indexed="64"/>
      </patternFill>
    </fill>
    <fill>
      <patternFill patternType="solid">
        <fgColor rgb="FFFFFF99"/>
        <bgColor indexed="64"/>
      </patternFill>
    </fill>
    <fill>
      <patternFill patternType="solid">
        <fgColor rgb="FFFFFF99"/>
        <bgColor indexed="64"/>
      </patternFill>
    </fill>
    <fill>
      <patternFill patternType="solid">
        <fgColor rgb="FFB6D7A8"/>
        <bgColor indexed="64"/>
      </patternFill>
    </fill>
    <fill>
      <patternFill patternType="solid">
        <fgColor rgb="FF00FF00"/>
        <bgColor indexed="64"/>
      </patternFill>
    </fill>
    <fill>
      <patternFill patternType="solid">
        <fgColor rgb="FFFFFF99"/>
        <bgColor indexed="64"/>
      </patternFill>
    </fill>
    <fill>
      <patternFill patternType="solid">
        <fgColor rgb="FF00FF00"/>
        <bgColor indexed="64"/>
      </patternFill>
    </fill>
    <fill>
      <patternFill patternType="solid">
        <fgColor rgb="FF00FF00"/>
        <bgColor indexed="64"/>
      </patternFill>
    </fill>
    <fill>
      <patternFill patternType="solid">
        <fgColor rgb="FF38761D"/>
        <bgColor indexed="64"/>
      </patternFill>
    </fill>
    <fill>
      <patternFill patternType="solid">
        <fgColor rgb="FF38761D"/>
        <bgColor indexed="64"/>
      </patternFill>
    </fill>
    <fill>
      <patternFill patternType="solid">
        <fgColor rgb="FFFFFF99"/>
        <bgColor indexed="64"/>
      </patternFill>
    </fill>
    <fill>
      <patternFill patternType="solid">
        <fgColor rgb="FF00FF00"/>
        <bgColor indexed="64"/>
      </patternFill>
    </fill>
    <fill>
      <patternFill patternType="solid">
        <fgColor rgb="FFFFFF99"/>
        <bgColor indexed="64"/>
      </patternFill>
    </fill>
    <fill>
      <patternFill patternType="solid">
        <fgColor rgb="FF999999"/>
        <bgColor indexed="64"/>
      </patternFill>
    </fill>
    <fill>
      <patternFill patternType="solid">
        <fgColor rgb="FF00FF00"/>
        <bgColor indexed="64"/>
      </patternFill>
    </fill>
    <fill>
      <patternFill patternType="solid">
        <fgColor rgb="FFFFFF99"/>
        <bgColor indexed="64"/>
      </patternFill>
    </fill>
    <fill>
      <patternFill patternType="solid">
        <fgColor rgb="FF38761D"/>
        <bgColor indexed="64"/>
      </patternFill>
    </fill>
    <fill>
      <patternFill patternType="solid">
        <fgColor rgb="FF999999"/>
        <bgColor indexed="64"/>
      </patternFill>
    </fill>
    <fill>
      <patternFill patternType="solid">
        <fgColor rgb="FFB6D7A8"/>
        <bgColor indexed="64"/>
      </patternFill>
    </fill>
    <fill>
      <patternFill patternType="solid">
        <fgColor rgb="FFC6EFCE"/>
        <bgColor indexed="64"/>
      </patternFill>
    </fill>
    <fill>
      <patternFill patternType="solid">
        <fgColor rgb="FFB6D7A8"/>
        <bgColor indexed="64"/>
      </patternFill>
    </fill>
    <fill>
      <patternFill patternType="solid">
        <fgColor rgb="FFB6D7A8"/>
        <bgColor indexed="64"/>
      </patternFill>
    </fill>
    <fill>
      <patternFill patternType="solid">
        <fgColor rgb="FF00FF00"/>
        <bgColor indexed="64"/>
      </patternFill>
    </fill>
    <fill>
      <patternFill patternType="solid">
        <fgColor rgb="FFB6D7A8"/>
        <bgColor indexed="64"/>
      </patternFill>
    </fill>
    <fill>
      <patternFill patternType="solid">
        <fgColor rgb="FF969696"/>
        <bgColor indexed="64"/>
      </patternFill>
    </fill>
    <fill>
      <patternFill patternType="solid">
        <fgColor rgb="FF999999"/>
        <bgColor indexed="64"/>
      </patternFill>
    </fill>
    <fill>
      <patternFill patternType="solid">
        <fgColor rgb="FF38761D"/>
        <bgColor indexed="64"/>
      </patternFill>
    </fill>
    <fill>
      <patternFill patternType="solid">
        <fgColor rgb="FFFFC7CE"/>
        <bgColor indexed="64"/>
      </patternFill>
    </fill>
    <fill>
      <patternFill patternType="solid">
        <fgColor rgb="FF969696"/>
        <bgColor indexed="64"/>
      </patternFill>
    </fill>
    <fill>
      <patternFill patternType="solid">
        <fgColor rgb="FFC6EFCE"/>
        <bgColor indexed="64"/>
      </patternFill>
    </fill>
    <fill>
      <patternFill patternType="solid">
        <fgColor rgb="FF0000FF"/>
        <bgColor indexed="64"/>
      </patternFill>
    </fill>
    <fill>
      <patternFill patternType="solid">
        <fgColor rgb="FF969696"/>
        <bgColor indexed="64"/>
      </patternFill>
    </fill>
    <fill>
      <patternFill patternType="solid">
        <fgColor rgb="FF969696"/>
        <bgColor indexed="64"/>
      </patternFill>
    </fill>
    <fill>
      <patternFill patternType="solid">
        <fgColor rgb="FFFFC7CE"/>
        <bgColor indexed="64"/>
      </patternFill>
    </fill>
    <fill>
      <patternFill patternType="solid">
        <fgColor rgb="FFFFC7CE"/>
        <bgColor indexed="64"/>
      </patternFill>
    </fill>
    <fill>
      <patternFill patternType="solid">
        <fgColor rgb="FF00FF00"/>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00FF00"/>
        <bgColor indexed="64"/>
      </patternFill>
    </fill>
    <fill>
      <patternFill patternType="solid">
        <fgColor rgb="FF38761D"/>
        <bgColor indexed="64"/>
      </patternFill>
    </fill>
    <fill>
      <patternFill patternType="solid">
        <fgColor rgb="FFFFFF99"/>
        <bgColor indexed="64"/>
      </patternFill>
    </fill>
  </fills>
  <borders count="137">
    <border>
      <left/>
      <right/>
      <top/>
      <bottom/>
      <diagonal/>
    </border>
    <border>
      <left/>
      <right/>
      <top/>
      <bottom style="thin">
        <color indexed="64"/>
      </bottom>
      <diagonal/>
    </border>
    <border>
      <left/>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4" fillId="0" borderId="0" applyNumberFormat="0" applyFill="0" applyBorder="0" applyAlignment="0" applyProtection="0">
      <alignment vertical="top"/>
      <protection locked="0"/>
    </xf>
  </cellStyleXfs>
  <cellXfs count="144">
    <xf numFmtId="0" fontId="0" fillId="0" borderId="0" xfId="0" applyAlignment="1">
      <alignment wrapText="1"/>
    </xf>
    <xf numFmtId="164" fontId="0" fillId="0" borderId="1" xfId="0" applyNumberFormat="1" applyBorder="1" applyAlignment="1">
      <alignment wrapText="1"/>
    </xf>
    <xf numFmtId="165" fontId="0" fillId="0" borderId="2" xfId="0" applyNumberFormat="1" applyBorder="1" applyAlignment="1">
      <alignment wrapText="1"/>
    </xf>
    <xf numFmtId="0" fontId="1" fillId="2"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3" fillId="4" borderId="5" xfId="0" applyNumberFormat="1" applyFont="1" applyFill="1" applyBorder="1" applyAlignment="1">
      <alignment horizontal="center" vertical="top" wrapText="1"/>
    </xf>
    <xf numFmtId="0" fontId="4" fillId="5" borderId="6" xfId="0" applyFont="1" applyFill="1" applyBorder="1" applyAlignment="1">
      <alignment horizontal="left" vertical="top" wrapText="1"/>
    </xf>
    <xf numFmtId="165" fontId="0" fillId="6" borderId="7" xfId="0" applyNumberFormat="1" applyFill="1" applyBorder="1" applyAlignment="1">
      <alignment horizontal="left" vertical="top" wrapText="1"/>
    </xf>
    <xf numFmtId="0" fontId="5" fillId="0" borderId="8" xfId="0" applyFont="1" applyBorder="1" applyAlignment="1">
      <alignment wrapText="1"/>
    </xf>
    <xf numFmtId="0" fontId="6" fillId="7" borderId="9" xfId="0" applyFont="1" applyFill="1" applyBorder="1" applyAlignment="1">
      <alignment vertical="top" wrapText="1"/>
    </xf>
    <xf numFmtId="0" fontId="7" fillId="8" borderId="10" xfId="0" applyNumberFormat="1" applyFont="1" applyFill="1" applyBorder="1" applyAlignment="1">
      <alignment horizontal="left" vertical="top" wrapText="1"/>
    </xf>
    <xf numFmtId="0" fontId="8" fillId="9" borderId="11" xfId="0" applyFont="1" applyFill="1" applyBorder="1" applyAlignment="1">
      <alignment horizontal="left" vertical="top" wrapText="1"/>
    </xf>
    <xf numFmtId="164" fontId="9" fillId="10" borderId="12" xfId="0" applyNumberFormat="1" applyFont="1" applyFill="1" applyBorder="1" applyAlignment="1">
      <alignment vertical="top" wrapText="1"/>
    </xf>
    <xf numFmtId="165" fontId="10" fillId="11" borderId="13" xfId="0" applyNumberFormat="1" applyFont="1" applyFill="1" applyBorder="1" applyAlignment="1">
      <alignment vertical="top" wrapText="1"/>
    </xf>
    <xf numFmtId="0" fontId="11" fillId="12" borderId="14" xfId="0" applyFont="1" applyFill="1" applyBorder="1" applyAlignment="1">
      <alignment horizontal="left" vertical="top"/>
    </xf>
    <xf numFmtId="0" fontId="0" fillId="13" borderId="15" xfId="0" applyFill="1" applyBorder="1" applyAlignment="1">
      <alignment horizontal="left" vertical="top" wrapText="1"/>
    </xf>
    <xf numFmtId="0" fontId="12" fillId="14" borderId="16" xfId="0" applyFont="1" applyFill="1" applyBorder="1" applyAlignment="1">
      <alignment wrapText="1"/>
    </xf>
    <xf numFmtId="0" fontId="13" fillId="15" borderId="17" xfId="0" applyFont="1" applyFill="1" applyBorder="1" applyAlignment="1">
      <alignment vertical="top" wrapText="1"/>
    </xf>
    <xf numFmtId="0" fontId="14" fillId="16" borderId="18" xfId="0" applyNumberFormat="1" applyFont="1" applyFill="1" applyBorder="1" applyAlignment="1">
      <alignment horizontal="left" vertical="top" wrapText="1"/>
    </xf>
    <xf numFmtId="0" fontId="15" fillId="17" borderId="19" xfId="0" applyNumberFormat="1" applyFont="1" applyFill="1" applyBorder="1" applyAlignment="1">
      <alignment horizontal="left" vertical="top" wrapText="1"/>
    </xf>
    <xf numFmtId="0" fontId="0" fillId="0" borderId="20" xfId="0" applyBorder="1" applyAlignment="1">
      <alignment wrapText="1"/>
    </xf>
    <xf numFmtId="165" fontId="0" fillId="0" borderId="21" xfId="0" applyNumberFormat="1" applyBorder="1" applyAlignment="1">
      <alignment horizontal="center" wrapText="1"/>
    </xf>
    <xf numFmtId="0" fontId="0" fillId="18" borderId="22" xfId="0" applyFill="1" applyBorder="1" applyAlignment="1">
      <alignment horizontal="left" vertical="top" wrapText="1"/>
    </xf>
    <xf numFmtId="0" fontId="16" fillId="19" borderId="23" xfId="0" applyFont="1" applyFill="1" applyBorder="1" applyAlignment="1">
      <alignment horizontal="left" vertical="top" wrapText="1"/>
    </xf>
    <xf numFmtId="165" fontId="17" fillId="20" borderId="24" xfId="0" applyNumberFormat="1" applyFont="1" applyFill="1" applyBorder="1" applyAlignment="1">
      <alignment horizontal="center" vertical="top" wrapText="1"/>
    </xf>
    <xf numFmtId="0" fontId="0" fillId="0" borderId="25" xfId="0" applyBorder="1" applyAlignment="1">
      <alignment horizontal="center" wrapText="1"/>
    </xf>
    <xf numFmtId="0" fontId="18" fillId="21" borderId="26" xfId="0" applyFont="1" applyFill="1" applyBorder="1" applyAlignment="1">
      <alignment horizontal="center" vertical="top" wrapText="1"/>
    </xf>
    <xf numFmtId="0" fontId="19" fillId="22" borderId="27" xfId="0" applyFont="1" applyFill="1" applyBorder="1" applyAlignment="1">
      <alignment horizontal="left" vertical="top" wrapText="1"/>
    </xf>
    <xf numFmtId="0" fontId="20" fillId="23" borderId="28" xfId="0" applyFont="1" applyFill="1" applyBorder="1" applyAlignment="1">
      <alignment horizontal="left" vertical="top" wrapText="1"/>
    </xf>
    <xf numFmtId="0" fontId="0" fillId="0" borderId="29" xfId="0" applyBorder="1" applyAlignment="1">
      <alignment wrapText="1"/>
    </xf>
    <xf numFmtId="164" fontId="21" fillId="24" borderId="30" xfId="0" applyNumberFormat="1" applyFont="1" applyFill="1" applyBorder="1" applyAlignment="1">
      <alignment vertical="top" wrapText="1"/>
    </xf>
    <xf numFmtId="0" fontId="22" fillId="25" borderId="31" xfId="0" applyFont="1" applyFill="1" applyBorder="1" applyAlignment="1">
      <alignment horizontal="left" vertical="top" wrapText="1"/>
    </xf>
    <xf numFmtId="165" fontId="23" fillId="26" borderId="32" xfId="0" applyNumberFormat="1" applyFont="1" applyFill="1" applyBorder="1" applyAlignment="1">
      <alignment horizontal="left" vertical="top" wrapText="1"/>
    </xf>
    <xf numFmtId="0" fontId="24" fillId="27" borderId="33" xfId="0" applyFont="1" applyFill="1" applyBorder="1" applyAlignment="1">
      <alignment horizontal="left" vertical="top" wrapText="1"/>
    </xf>
    <xf numFmtId="0" fontId="25" fillId="28" borderId="34" xfId="0" applyFont="1" applyFill="1" applyBorder="1" applyAlignment="1">
      <alignment horizontal="left" vertical="top" wrapText="1"/>
    </xf>
    <xf numFmtId="0" fontId="26" fillId="29" borderId="35" xfId="0" applyFont="1" applyFill="1" applyBorder="1" applyAlignment="1">
      <alignment horizontal="left" vertical="top" wrapText="1"/>
    </xf>
    <xf numFmtId="0" fontId="27" fillId="30" borderId="36" xfId="0" applyFont="1" applyFill="1" applyBorder="1" applyAlignment="1">
      <alignment vertical="top" wrapText="1"/>
    </xf>
    <xf numFmtId="0" fontId="28" fillId="31" borderId="37" xfId="0" applyFont="1" applyFill="1" applyBorder="1" applyAlignment="1">
      <alignment horizontal="left" vertical="top" wrapText="1"/>
    </xf>
    <xf numFmtId="0" fontId="29" fillId="32" borderId="38" xfId="0" applyFont="1" applyFill="1" applyBorder="1" applyAlignment="1">
      <alignment horizontal="left" vertical="top" wrapText="1"/>
    </xf>
    <xf numFmtId="0" fontId="30" fillId="33" borderId="39" xfId="0" applyFont="1" applyFill="1" applyBorder="1" applyAlignment="1">
      <alignment horizontal="left" vertical="top" wrapText="1"/>
    </xf>
    <xf numFmtId="0" fontId="31" fillId="34" borderId="40" xfId="0" applyFont="1" applyFill="1" applyBorder="1" applyAlignment="1">
      <alignment horizontal="left" vertical="top" wrapText="1"/>
    </xf>
    <xf numFmtId="0" fontId="32" fillId="35" borderId="41" xfId="0" applyFont="1" applyFill="1" applyBorder="1" applyAlignment="1">
      <alignment horizontal="left" vertical="top" wrapText="1"/>
    </xf>
    <xf numFmtId="0" fontId="0" fillId="0" borderId="0" xfId="0" applyAlignment="1">
      <alignment horizontal="left" wrapText="1"/>
    </xf>
    <xf numFmtId="165" fontId="33" fillId="36" borderId="42" xfId="0" applyNumberFormat="1" applyFont="1" applyFill="1" applyBorder="1" applyAlignment="1">
      <alignment vertical="top" wrapText="1"/>
    </xf>
    <xf numFmtId="0" fontId="34" fillId="37" borderId="43" xfId="0" applyFont="1" applyFill="1" applyBorder="1" applyAlignment="1">
      <alignment horizontal="left" vertical="top" wrapText="1"/>
    </xf>
    <xf numFmtId="0" fontId="35" fillId="38" borderId="44" xfId="0" applyFont="1" applyFill="1" applyBorder="1" applyAlignment="1">
      <alignment horizontal="left" vertical="top" wrapText="1"/>
    </xf>
    <xf numFmtId="165" fontId="36" fillId="39" borderId="45" xfId="0" applyNumberFormat="1" applyFont="1" applyFill="1" applyBorder="1" applyAlignment="1">
      <alignment vertical="top" wrapText="1"/>
    </xf>
    <xf numFmtId="0" fontId="37" fillId="40" borderId="46" xfId="0" applyFont="1" applyFill="1" applyBorder="1" applyAlignment="1">
      <alignment wrapText="1"/>
    </xf>
    <xf numFmtId="0" fontId="38" fillId="41" borderId="47" xfId="0" applyFont="1" applyFill="1" applyBorder="1" applyAlignment="1">
      <alignment wrapText="1"/>
    </xf>
    <xf numFmtId="0" fontId="39" fillId="0" borderId="48" xfId="0" applyFont="1" applyBorder="1" applyAlignment="1">
      <alignment wrapText="1"/>
    </xf>
    <xf numFmtId="0" fontId="40" fillId="42" borderId="49" xfId="0" applyFont="1" applyFill="1" applyBorder="1" applyAlignment="1">
      <alignment wrapText="1"/>
    </xf>
    <xf numFmtId="165" fontId="41" fillId="43" borderId="50" xfId="0" applyNumberFormat="1" applyFont="1" applyFill="1" applyBorder="1" applyAlignment="1">
      <alignment vertical="top" wrapText="1"/>
    </xf>
    <xf numFmtId="0" fontId="0" fillId="0" borderId="51" xfId="0" applyBorder="1" applyAlignment="1">
      <alignment wrapText="1"/>
    </xf>
    <xf numFmtId="0" fontId="42" fillId="44" borderId="52" xfId="0" applyFont="1" applyFill="1" applyBorder="1" applyAlignment="1">
      <alignment horizontal="left" vertical="top" wrapText="1"/>
    </xf>
    <xf numFmtId="0" fontId="43" fillId="45" borderId="53" xfId="0" applyFont="1" applyFill="1" applyBorder="1" applyAlignment="1">
      <alignment vertical="top" wrapText="1"/>
    </xf>
    <xf numFmtId="0" fontId="0" fillId="0" borderId="54" xfId="0" applyBorder="1" applyAlignment="1">
      <alignment wrapText="1"/>
    </xf>
    <xf numFmtId="0" fontId="44" fillId="46" borderId="55" xfId="0" applyFont="1" applyFill="1" applyBorder="1" applyAlignment="1">
      <alignment horizontal="left" vertical="top" wrapText="1"/>
    </xf>
    <xf numFmtId="0" fontId="45" fillId="47" borderId="56" xfId="0" applyFont="1" applyFill="1" applyBorder="1" applyAlignment="1">
      <alignment horizontal="left" vertical="top" wrapText="1"/>
    </xf>
    <xf numFmtId="0" fontId="46" fillId="48" borderId="57" xfId="0" applyFont="1" applyFill="1" applyBorder="1" applyAlignment="1">
      <alignment wrapText="1"/>
    </xf>
    <xf numFmtId="0" fontId="47" fillId="49" borderId="58" xfId="0" applyFont="1" applyFill="1" applyBorder="1" applyAlignment="1">
      <alignment horizontal="left" vertical="top" wrapText="1"/>
    </xf>
    <xf numFmtId="0" fontId="48" fillId="50" borderId="59" xfId="0" applyFont="1" applyFill="1" applyBorder="1" applyAlignment="1">
      <alignment horizontal="left" vertical="top" wrapText="1"/>
    </xf>
    <xf numFmtId="0" fontId="49" fillId="51" borderId="60" xfId="0" applyFont="1" applyFill="1" applyBorder="1" applyAlignment="1">
      <alignment wrapText="1"/>
    </xf>
    <xf numFmtId="0" fontId="50" fillId="52" borderId="61" xfId="0" applyFont="1" applyFill="1" applyBorder="1" applyAlignment="1">
      <alignment horizontal="center" vertical="top" wrapText="1"/>
    </xf>
    <xf numFmtId="0" fontId="0" fillId="0" borderId="62" xfId="0" applyBorder="1" applyAlignment="1">
      <alignment wrapText="1"/>
    </xf>
    <xf numFmtId="0" fontId="52" fillId="53" borderId="64" xfId="0" applyFont="1" applyFill="1" applyBorder="1" applyAlignment="1">
      <alignment horizontal="left" vertical="top" wrapText="1"/>
    </xf>
    <xf numFmtId="164" fontId="53" fillId="54" borderId="65" xfId="0" applyNumberFormat="1" applyFont="1" applyFill="1" applyBorder="1" applyAlignment="1">
      <alignment horizontal="center" vertical="top" wrapText="1"/>
    </xf>
    <xf numFmtId="165" fontId="54" fillId="55" borderId="66" xfId="0" applyNumberFormat="1" applyFont="1" applyFill="1" applyBorder="1" applyAlignment="1">
      <alignment horizontal="center" vertical="top" wrapText="1"/>
    </xf>
    <xf numFmtId="165" fontId="55" fillId="56" borderId="67" xfId="0" applyNumberFormat="1" applyFont="1" applyFill="1" applyBorder="1" applyAlignment="1">
      <alignment vertical="center" wrapText="1"/>
    </xf>
    <xf numFmtId="0" fontId="0" fillId="57" borderId="68" xfId="0" applyFill="1" applyBorder="1" applyAlignment="1">
      <alignment horizontal="left" vertical="top" wrapText="1"/>
    </xf>
    <xf numFmtId="165" fontId="0" fillId="0" borderId="0" xfId="0" applyNumberFormat="1" applyAlignment="1">
      <alignment horizontal="center" wrapText="1"/>
    </xf>
    <xf numFmtId="0" fontId="56" fillId="58" borderId="69" xfId="0" applyFont="1" applyFill="1" applyBorder="1" applyAlignment="1">
      <alignment horizontal="center" vertical="top" wrapText="1"/>
    </xf>
    <xf numFmtId="0" fontId="0" fillId="0" borderId="70" xfId="0" applyBorder="1" applyAlignment="1">
      <alignment wrapText="1"/>
    </xf>
    <xf numFmtId="0" fontId="57" fillId="59" borderId="71" xfId="0" applyFont="1" applyFill="1" applyBorder="1" applyAlignment="1">
      <alignment vertical="top" wrapText="1"/>
    </xf>
    <xf numFmtId="0" fontId="58" fillId="60" borderId="72" xfId="0" applyFont="1" applyFill="1" applyBorder="1" applyAlignment="1">
      <alignment horizontal="left" vertical="top" wrapText="1"/>
    </xf>
    <xf numFmtId="0" fontId="59" fillId="61" borderId="73" xfId="0" applyFont="1" applyFill="1" applyBorder="1" applyAlignment="1">
      <alignment horizontal="left" vertical="top" wrapText="1"/>
    </xf>
    <xf numFmtId="0" fontId="0" fillId="0" borderId="0" xfId="0" applyAlignment="1">
      <alignment horizontal="center" wrapText="1"/>
    </xf>
    <xf numFmtId="0" fontId="60" fillId="62" borderId="74" xfId="0" applyFont="1" applyFill="1" applyBorder="1" applyAlignment="1">
      <alignment horizontal="left" vertical="top" wrapText="1"/>
    </xf>
    <xf numFmtId="165" fontId="0" fillId="63" borderId="75" xfId="0" applyNumberFormat="1" applyFill="1" applyBorder="1" applyAlignment="1">
      <alignment horizontal="left" vertical="top" wrapText="1"/>
    </xf>
    <xf numFmtId="0" fontId="61" fillId="64" borderId="76" xfId="0" applyFont="1" applyFill="1" applyBorder="1" applyAlignment="1">
      <alignment horizontal="left" vertical="top" wrapText="1"/>
    </xf>
    <xf numFmtId="0" fontId="62" fillId="65" borderId="77" xfId="0" applyFont="1" applyFill="1" applyBorder="1" applyAlignment="1">
      <alignment horizontal="left" vertical="top" wrapText="1"/>
    </xf>
    <xf numFmtId="0" fontId="63" fillId="66" borderId="78" xfId="0" applyFont="1" applyFill="1" applyBorder="1" applyAlignment="1">
      <alignment horizontal="left" vertical="top" wrapText="1"/>
    </xf>
    <xf numFmtId="0" fontId="64" fillId="67" borderId="79" xfId="0" applyFont="1" applyFill="1" applyBorder="1" applyAlignment="1">
      <alignment vertical="center" wrapText="1"/>
    </xf>
    <xf numFmtId="0" fontId="65" fillId="68" borderId="80" xfId="0" applyFont="1" applyFill="1" applyBorder="1" applyAlignment="1">
      <alignment wrapText="1"/>
    </xf>
    <xf numFmtId="0" fontId="66" fillId="69" borderId="81" xfId="0" applyFont="1" applyFill="1" applyBorder="1" applyAlignment="1">
      <alignment wrapText="1"/>
    </xf>
    <xf numFmtId="0" fontId="67" fillId="70" borderId="82" xfId="0" applyFont="1" applyFill="1" applyBorder="1" applyAlignment="1">
      <alignment horizontal="center" vertical="top" wrapText="1"/>
    </xf>
    <xf numFmtId="0" fontId="68" fillId="71" borderId="83" xfId="0" applyFont="1" applyFill="1" applyBorder="1" applyAlignment="1">
      <alignment wrapText="1"/>
    </xf>
    <xf numFmtId="0" fontId="69" fillId="72" borderId="84" xfId="0" applyFont="1" applyFill="1" applyBorder="1" applyAlignment="1">
      <alignment vertical="top" wrapText="1"/>
    </xf>
    <xf numFmtId="0" fontId="70" fillId="0" borderId="85" xfId="0" applyFont="1" applyBorder="1" applyAlignment="1">
      <alignment wrapText="1"/>
    </xf>
    <xf numFmtId="0" fontId="71" fillId="73" borderId="86" xfId="0" applyFont="1" applyFill="1" applyBorder="1" applyAlignment="1">
      <alignment vertical="top" wrapText="1"/>
    </xf>
    <xf numFmtId="0" fontId="72" fillId="74" borderId="87" xfId="0" applyFont="1" applyFill="1" applyBorder="1" applyAlignment="1">
      <alignment horizontal="left" vertical="top"/>
    </xf>
    <xf numFmtId="0" fontId="73" fillId="75" borderId="88" xfId="0" applyFont="1" applyFill="1" applyBorder="1" applyAlignment="1">
      <alignment horizontal="center" vertical="top" wrapText="1"/>
    </xf>
    <xf numFmtId="0" fontId="74" fillId="76" borderId="89" xfId="0" applyFont="1" applyFill="1" applyBorder="1" applyAlignment="1">
      <alignment horizontal="left" vertical="top" wrapText="1"/>
    </xf>
    <xf numFmtId="165" fontId="0" fillId="77" borderId="90" xfId="0" applyNumberFormat="1" applyFill="1" applyBorder="1" applyAlignment="1">
      <alignment horizontal="left" vertical="top" wrapText="1"/>
    </xf>
    <xf numFmtId="0" fontId="75" fillId="78" borderId="91" xfId="0" applyFont="1" applyFill="1" applyBorder="1" applyAlignment="1">
      <alignment horizontal="left" vertical="top" wrapText="1"/>
    </xf>
    <xf numFmtId="0" fontId="76" fillId="79" borderId="92" xfId="0" applyFont="1" applyFill="1" applyBorder="1" applyAlignment="1">
      <alignment horizontal="left" vertical="top" wrapText="1"/>
    </xf>
    <xf numFmtId="0" fontId="77" fillId="80" borderId="93" xfId="0" applyFont="1" applyFill="1" applyBorder="1" applyAlignment="1">
      <alignment horizontal="left" vertical="top" wrapText="1"/>
    </xf>
    <xf numFmtId="0" fontId="78" fillId="81" borderId="94" xfId="0" applyFont="1" applyFill="1" applyBorder="1" applyAlignment="1">
      <alignment wrapText="1"/>
    </xf>
    <xf numFmtId="164" fontId="0" fillId="0" borderId="0" xfId="0" applyNumberFormat="1" applyAlignment="1">
      <alignment wrapText="1"/>
    </xf>
    <xf numFmtId="0" fontId="79" fillId="82" borderId="95" xfId="0" applyFont="1" applyFill="1" applyBorder="1" applyAlignment="1">
      <alignment vertical="top" wrapText="1"/>
    </xf>
    <xf numFmtId="0" fontId="0" fillId="83" borderId="96" xfId="0" applyFill="1" applyBorder="1" applyAlignment="1">
      <alignment horizontal="left" vertical="top" wrapText="1"/>
    </xf>
    <xf numFmtId="0" fontId="80" fillId="84" borderId="97" xfId="0" applyFont="1" applyFill="1" applyBorder="1" applyAlignment="1">
      <alignment vertical="top" wrapText="1"/>
    </xf>
    <xf numFmtId="165" fontId="81" fillId="85" borderId="98" xfId="0" applyNumberFormat="1" applyFont="1" applyFill="1" applyBorder="1" applyAlignment="1">
      <alignment horizontal="center" vertical="top" wrapText="1"/>
    </xf>
    <xf numFmtId="0" fontId="82" fillId="86" borderId="99" xfId="0" applyFont="1" applyFill="1" applyBorder="1" applyAlignment="1">
      <alignment horizontal="center" vertical="top" wrapText="1"/>
    </xf>
    <xf numFmtId="0" fontId="83" fillId="87" borderId="100" xfId="0" applyFont="1" applyFill="1" applyBorder="1" applyAlignment="1">
      <alignment horizontal="left" vertical="top" wrapText="1"/>
    </xf>
    <xf numFmtId="0" fontId="84" fillId="0" borderId="0" xfId="0" applyFont="1" applyAlignment="1">
      <alignment wrapText="1"/>
    </xf>
    <xf numFmtId="0" fontId="85" fillId="0" borderId="101" xfId="0" applyFont="1" applyBorder="1" applyAlignment="1">
      <alignment wrapText="1"/>
    </xf>
    <xf numFmtId="165" fontId="86" fillId="88" borderId="102" xfId="0" applyNumberFormat="1" applyFont="1" applyFill="1" applyBorder="1" applyAlignment="1">
      <alignment vertical="top" wrapText="1"/>
    </xf>
    <xf numFmtId="0" fontId="87" fillId="89" borderId="103" xfId="0" applyFont="1" applyFill="1" applyBorder="1" applyAlignment="1">
      <alignment vertical="top" wrapText="1"/>
    </xf>
    <xf numFmtId="165" fontId="0" fillId="90" borderId="104" xfId="0" applyNumberFormat="1" applyFill="1" applyBorder="1" applyAlignment="1">
      <alignment horizontal="left" vertical="top" wrapText="1"/>
    </xf>
    <xf numFmtId="0" fontId="0" fillId="91" borderId="105" xfId="0" applyFill="1" applyBorder="1" applyAlignment="1">
      <alignment horizontal="left" vertical="top" wrapText="1"/>
    </xf>
    <xf numFmtId="0" fontId="88" fillId="92" borderId="106" xfId="0" applyFont="1" applyFill="1" applyBorder="1" applyAlignment="1">
      <alignment horizontal="left" vertical="top" wrapText="1"/>
    </xf>
    <xf numFmtId="0" fontId="89" fillId="93" borderId="107" xfId="0" applyFont="1" applyFill="1" applyBorder="1" applyAlignment="1">
      <alignment horizontal="center" vertical="top" wrapText="1"/>
    </xf>
    <xf numFmtId="0" fontId="90" fillId="0" borderId="108" xfId="0" applyFont="1" applyBorder="1" applyAlignment="1">
      <alignment wrapText="1"/>
    </xf>
    <xf numFmtId="165" fontId="91" fillId="94" borderId="109" xfId="0" applyNumberFormat="1" applyFont="1" applyFill="1" applyBorder="1" applyAlignment="1">
      <alignment horizontal="left" vertical="top" wrapText="1"/>
    </xf>
    <xf numFmtId="0" fontId="92" fillId="95" borderId="110" xfId="0" applyFont="1" applyFill="1" applyBorder="1" applyAlignment="1">
      <alignment vertical="top" wrapText="1"/>
    </xf>
    <xf numFmtId="0" fontId="93" fillId="96" borderId="111" xfId="0" applyFont="1" applyFill="1" applyBorder="1" applyAlignment="1">
      <alignment wrapText="1"/>
    </xf>
    <xf numFmtId="0" fontId="94" fillId="97" borderId="112" xfId="0" applyFont="1" applyFill="1" applyBorder="1" applyAlignment="1">
      <alignment horizontal="left" vertical="top" wrapText="1"/>
    </xf>
    <xf numFmtId="0" fontId="95" fillId="98" borderId="113" xfId="0" applyFont="1" applyFill="1" applyBorder="1" applyAlignment="1">
      <alignment vertical="top" wrapText="1"/>
    </xf>
    <xf numFmtId="0" fontId="96" fillId="99" borderId="114" xfId="0" applyFont="1" applyFill="1" applyBorder="1" applyAlignment="1">
      <alignment wrapText="1"/>
    </xf>
    <xf numFmtId="165" fontId="0" fillId="0" borderId="0" xfId="0" applyNumberFormat="1" applyAlignment="1">
      <alignment wrapText="1"/>
    </xf>
    <xf numFmtId="165" fontId="97" fillId="100" borderId="115" xfId="0" applyNumberFormat="1" applyFont="1" applyFill="1" applyBorder="1" applyAlignment="1">
      <alignment horizontal="left" vertical="top" wrapText="1"/>
    </xf>
    <xf numFmtId="0" fontId="98" fillId="101" borderId="116" xfId="0" applyFont="1" applyFill="1" applyBorder="1" applyAlignment="1">
      <alignment horizontal="left" vertical="top" wrapText="1"/>
    </xf>
    <xf numFmtId="165" fontId="99" fillId="102" borderId="117" xfId="0" applyNumberFormat="1" applyFont="1" applyFill="1" applyBorder="1" applyAlignment="1">
      <alignment horizontal="left" vertical="top" wrapText="1"/>
    </xf>
    <xf numFmtId="165" fontId="100" fillId="103" borderId="118" xfId="0" applyNumberFormat="1" applyFont="1" applyFill="1" applyBorder="1" applyAlignment="1">
      <alignment horizontal="center" vertical="top" wrapText="1"/>
    </xf>
    <xf numFmtId="0" fontId="101" fillId="104" borderId="119" xfId="0" applyFont="1" applyFill="1" applyBorder="1" applyAlignment="1">
      <alignment vertical="center" wrapText="1"/>
    </xf>
    <xf numFmtId="0" fontId="102" fillId="0" borderId="120" xfId="0" applyFont="1" applyBorder="1" applyAlignment="1">
      <alignment wrapText="1"/>
    </xf>
    <xf numFmtId="165" fontId="103" fillId="105" borderId="121" xfId="0" applyNumberFormat="1" applyFont="1" applyFill="1" applyBorder="1" applyAlignment="1">
      <alignment horizontal="left" vertical="top" wrapText="1"/>
    </xf>
    <xf numFmtId="0" fontId="104" fillId="106" borderId="122" xfId="0" applyFont="1" applyFill="1" applyBorder="1" applyAlignment="1">
      <alignment wrapText="1"/>
    </xf>
    <xf numFmtId="0" fontId="105" fillId="107" borderId="123" xfId="0" applyFont="1" applyFill="1" applyBorder="1" applyAlignment="1">
      <alignment horizontal="center" vertical="top" wrapText="1"/>
    </xf>
    <xf numFmtId="0" fontId="106" fillId="108" borderId="124" xfId="0" applyFont="1" applyFill="1" applyBorder="1" applyAlignment="1">
      <alignment horizontal="left" vertical="top" wrapText="1"/>
    </xf>
    <xf numFmtId="4" fontId="107" fillId="109" borderId="125" xfId="0" applyNumberFormat="1" applyFont="1" applyFill="1" applyBorder="1" applyAlignment="1">
      <alignment vertical="top" wrapText="1"/>
    </xf>
    <xf numFmtId="0" fontId="108" fillId="110" borderId="126" xfId="0" applyFont="1" applyFill="1" applyBorder="1" applyAlignment="1">
      <alignment wrapText="1"/>
    </xf>
    <xf numFmtId="0" fontId="109" fillId="111" borderId="127" xfId="0" applyFont="1" applyFill="1" applyBorder="1" applyAlignment="1">
      <alignment wrapText="1"/>
    </xf>
    <xf numFmtId="0" fontId="0" fillId="0" borderId="128" xfId="0" applyBorder="1" applyAlignment="1">
      <alignment horizontal="left" wrapText="1"/>
    </xf>
    <xf numFmtId="0" fontId="110" fillId="112" borderId="129" xfId="0" applyFont="1" applyFill="1" applyBorder="1" applyAlignment="1">
      <alignment wrapText="1"/>
    </xf>
    <xf numFmtId="0" fontId="111" fillId="113" borderId="130" xfId="0" applyNumberFormat="1" applyFont="1" applyFill="1" applyBorder="1" applyAlignment="1">
      <alignment horizontal="left" vertical="top" wrapText="1"/>
    </xf>
    <xf numFmtId="0" fontId="112" fillId="114" borderId="131" xfId="0" applyFont="1" applyFill="1" applyBorder="1" applyAlignment="1">
      <alignment horizontal="left" vertical="top" wrapText="1"/>
    </xf>
    <xf numFmtId="0" fontId="0" fillId="0" borderId="132" xfId="0" applyBorder="1" applyAlignment="1">
      <alignment wrapText="1"/>
    </xf>
    <xf numFmtId="0" fontId="113" fillId="115" borderId="133" xfId="0" applyFont="1" applyFill="1" applyBorder="1" applyAlignment="1">
      <alignment horizontal="left" vertical="top" wrapText="1"/>
    </xf>
    <xf numFmtId="165" fontId="114" fillId="116" borderId="134" xfId="0" applyNumberFormat="1" applyFont="1" applyFill="1" applyBorder="1" applyAlignment="1">
      <alignment wrapText="1"/>
    </xf>
    <xf numFmtId="0" fontId="115" fillId="117" borderId="135" xfId="0" applyFont="1" applyFill="1" applyBorder="1" applyAlignment="1">
      <alignment horizontal="center" vertical="top" wrapText="1"/>
    </xf>
    <xf numFmtId="0" fontId="116" fillId="118" borderId="136" xfId="0" applyFont="1" applyFill="1" applyBorder="1" applyAlignment="1">
      <alignment horizontal="left" vertical="top" wrapText="1"/>
    </xf>
    <xf numFmtId="0" fontId="51" fillId="0" borderId="63" xfId="0" applyFont="1" applyBorder="1" applyAlignment="1">
      <alignment vertical="center" wrapText="1"/>
    </xf>
    <xf numFmtId="0" fontId="44" fillId="46" borderId="55" xfId="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7"/>
  <sheetViews>
    <sheetView zoomScale="150" workbookViewId="0">
      <selection activeCell="B11" sqref="B11"/>
    </sheetView>
  </sheetViews>
  <sheetFormatPr baseColWidth="10" defaultColWidth="17.1640625" defaultRowHeight="12.75" customHeight="1"/>
  <cols>
    <col min="1" max="1" width="42.1640625" customWidth="1"/>
    <col min="2" max="2" width="34.6640625" customWidth="1"/>
  </cols>
  <sheetData>
    <row r="1" spans="1:3">
      <c r="A1" s="142" t="s">
        <v>70</v>
      </c>
      <c r="B1" s="142"/>
    </row>
    <row r="2" spans="1:3">
      <c r="A2" s="48" t="s">
        <v>71</v>
      </c>
      <c r="B2" s="127" t="str">
        <f>Calculations!A2</f>
        <v>Solar Car</v>
      </c>
      <c r="C2" s="71"/>
    </row>
    <row r="3" spans="1:3">
      <c r="A3" s="16" t="s">
        <v>72</v>
      </c>
      <c r="B3" s="115">
        <v>18</v>
      </c>
      <c r="C3" s="71"/>
    </row>
    <row r="4" spans="1:3">
      <c r="A4" s="16" t="s">
        <v>73</v>
      </c>
      <c r="B4" s="115">
        <v>10</v>
      </c>
      <c r="C4" s="71"/>
    </row>
    <row r="5" spans="1:3">
      <c r="A5" s="112"/>
      <c r="B5" s="112"/>
    </row>
    <row r="6" spans="1:3">
      <c r="A6" s="142" t="s">
        <v>74</v>
      </c>
      <c r="B6" s="142"/>
    </row>
    <row r="7" spans="1:3">
      <c r="A7" s="50" t="s">
        <v>75</v>
      </c>
      <c r="B7" s="83">
        <v>2</v>
      </c>
      <c r="C7" s="71"/>
    </row>
    <row r="8" spans="1:3">
      <c r="A8" s="112"/>
      <c r="B8" s="112"/>
    </row>
    <row r="9" spans="1:3">
      <c r="A9" s="142" t="s">
        <v>76</v>
      </c>
      <c r="B9" s="142"/>
    </row>
    <row r="10" spans="1:3">
      <c r="A10" s="124" t="s">
        <v>77</v>
      </c>
      <c r="B10" s="81"/>
      <c r="C10" s="71"/>
    </row>
    <row r="11" spans="1:3">
      <c r="A11" s="81" t="s">
        <v>78</v>
      </c>
      <c r="B11" s="67">
        <f>ROUNDUP('Single Kit Order List'!E2,-1)</f>
        <v>420</v>
      </c>
      <c r="C11" s="71"/>
    </row>
    <row r="12" spans="1:3">
      <c r="A12" s="81" t="s">
        <v>79</v>
      </c>
      <c r="B12" s="67">
        <f>ROUNDUP(Calculations!H2,-1)</f>
        <v>20</v>
      </c>
      <c r="C12" s="71"/>
    </row>
    <row r="13" spans="1:3">
      <c r="A13" s="131" t="s">
        <v>80</v>
      </c>
      <c r="B13" s="132">
        <f>ROUNDUP((B3/B7),0)</f>
        <v>9</v>
      </c>
      <c r="C13" s="71"/>
    </row>
    <row r="14" spans="1:3">
      <c r="A14" s="81" t="s">
        <v>81</v>
      </c>
      <c r="B14" s="67">
        <f>ROUNDUP('Bulk Order List'!G2,-1)</f>
        <v>3980</v>
      </c>
      <c r="C14" s="71"/>
    </row>
    <row r="15" spans="1:3">
      <c r="A15" s="81" t="s">
        <v>82</v>
      </c>
      <c r="B15" s="67">
        <f>ROUNDUP('Bulk Order List'!F2,-1)</f>
        <v>400</v>
      </c>
      <c r="C15" s="71"/>
    </row>
    <row r="16" spans="1:3">
      <c r="A16" s="8"/>
      <c r="B16" s="87"/>
      <c r="C16" s="71"/>
    </row>
    <row r="17" spans="1:2">
      <c r="A17" s="112"/>
      <c r="B17" s="112"/>
    </row>
  </sheetData>
  <mergeCells count="3">
    <mergeCell ref="A1:B1"/>
    <mergeCell ref="A6:B6"/>
    <mergeCell ref="A9:B9"/>
  </mergeCells>
  <phoneticPr fontId="117"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T40"/>
  <sheetViews>
    <sheetView zoomScale="125" workbookViewId="0">
      <selection activeCell="G4" sqref="G4"/>
    </sheetView>
  </sheetViews>
  <sheetFormatPr baseColWidth="10" defaultColWidth="17.1640625" defaultRowHeight="12.75" customHeight="1"/>
  <cols>
    <col min="2" max="2" width="28.1640625" customWidth="1"/>
    <col min="3" max="3" width="11.83203125" customWidth="1"/>
    <col min="4" max="4" width="13.6640625" customWidth="1"/>
    <col min="7" max="7" width="10.83203125" customWidth="1"/>
    <col min="8" max="8" width="10.6640625" customWidth="1"/>
    <col min="9" max="9" width="9.6640625" customWidth="1"/>
    <col min="10" max="10" width="9.83203125" customWidth="1"/>
    <col min="11" max="11" width="11.5" customWidth="1"/>
    <col min="12" max="12" width="46.33203125" customWidth="1"/>
    <col min="20" max="20" width="46" customWidth="1"/>
  </cols>
  <sheetData>
    <row r="1" spans="1:20">
      <c r="A1" s="82" t="str">
        <f>Calculations!A1</f>
        <v>Module Name</v>
      </c>
      <c r="B1" s="82" t="str">
        <f>Calculations!B1</f>
        <v>Students per Group</v>
      </c>
      <c r="C1" s="82" t="str">
        <f>Calculations!C1</f>
        <v>Students per Class</v>
      </c>
      <c r="D1" s="118" t="str">
        <f>Calculations!D1</f>
        <v>Groups per class</v>
      </c>
      <c r="E1" s="82" t="s">
        <v>83</v>
      </c>
      <c r="F1" s="82" t="str">
        <f>Calculations!H1</f>
        <v>Total Expendables Cost</v>
      </c>
      <c r="G1" s="71"/>
      <c r="Q1" s="119"/>
      <c r="R1" s="119"/>
    </row>
    <row r="2" spans="1:20">
      <c r="A2" s="58" t="str">
        <f>Calculations!A2</f>
        <v>Solar Car</v>
      </c>
      <c r="B2" s="134">
        <f>Calculations!B2</f>
        <v>2</v>
      </c>
      <c r="C2" s="134">
        <f>Calculations!C2</f>
        <v>18</v>
      </c>
      <c r="D2" s="134">
        <f>Calculations!D2</f>
        <v>9</v>
      </c>
      <c r="E2" s="134">
        <f>SUM(J4:J27)</f>
        <v>418.40000000000009</v>
      </c>
      <c r="F2" s="58">
        <f>Calculations!H2</f>
        <v>12.940000000000001</v>
      </c>
      <c r="G2" s="55"/>
      <c r="H2" s="63"/>
      <c r="I2" s="63"/>
      <c r="J2" s="63"/>
      <c r="K2" s="63"/>
      <c r="L2" s="63"/>
      <c r="M2" s="63"/>
      <c r="N2" s="63"/>
      <c r="O2" s="63"/>
      <c r="P2" s="63"/>
      <c r="Q2" s="2"/>
      <c r="R2" s="2"/>
      <c r="S2" s="63"/>
      <c r="T2" s="63"/>
    </row>
    <row r="3" spans="1:20">
      <c r="A3" s="26" t="str">
        <f>Calculations!A3</f>
        <v>Part Description</v>
      </c>
      <c r="B3" s="26" t="str">
        <f>Calculations!B3</f>
        <v>Ordering Notes</v>
      </c>
      <c r="C3" s="26" t="str">
        <f>Calculations!D3</f>
        <v>Activity</v>
      </c>
      <c r="D3" s="26" t="str">
        <f>Calculations!E3</f>
        <v>Expendable</v>
      </c>
      <c r="E3" s="26" t="str">
        <f>Calculations!I3</f>
        <v>Suggested Vendor</v>
      </c>
      <c r="F3" s="26" t="str">
        <f>Calculations!J3</f>
        <v>Suggested Vendor Part Number</v>
      </c>
      <c r="G3" s="26" t="str">
        <f>Calculations!K3</f>
        <v>Pack Price from Vendor</v>
      </c>
      <c r="H3" s="26" t="str">
        <f>Calculations!L3</f>
        <v>Items per Pack from Vendor</v>
      </c>
      <c r="I3" s="26" t="str">
        <f>Calculations!H3</f>
        <v>Total Items per Kit</v>
      </c>
      <c r="J3" s="26" t="str">
        <f>Calculations!N3</f>
        <v>Total Price per Class Kit</v>
      </c>
      <c r="K3" s="26" t="s">
        <v>84</v>
      </c>
      <c r="L3" s="90" t="str">
        <f>Calculations!Q3</f>
        <v>Link to Part on Website</v>
      </c>
      <c r="M3" s="102" t="str">
        <f>Calculations!R3</f>
        <v>Backup Vendor</v>
      </c>
      <c r="N3" s="102" t="str">
        <f>Calculations!S3</f>
        <v>Backup Vendor Part Number</v>
      </c>
      <c r="O3" s="102" t="str">
        <f>Calculations!T3</f>
        <v>Pack Price from Backup Vendor</v>
      </c>
      <c r="P3" s="102" t="str">
        <f>Calculations!U3</f>
        <v>Items per Pack from Backup Vendor</v>
      </c>
      <c r="Q3" s="66" t="s">
        <v>85</v>
      </c>
      <c r="R3" s="66" t="str">
        <f>Calculations!W3</f>
        <v>Total Price per class kit - Backup Vendor</v>
      </c>
      <c r="S3" s="102" t="s">
        <v>86</v>
      </c>
      <c r="T3" s="84" t="str">
        <f>Calculations!Z3</f>
        <v>Link to Part on Backup Vendor Website</v>
      </c>
    </row>
    <row r="4" spans="1:20">
      <c r="A4" s="107" t="str">
        <f>Calculations!A4</f>
        <v>Chalk</v>
      </c>
      <c r="B4" s="9" t="str">
        <f>Calculations!B4</f>
        <v>This is for drawing a start and finish line on the sidewalk so you only need 1-2 pieces of chalk.</v>
      </c>
      <c r="C4" s="86">
        <f>Calculations!D4</f>
        <v>3</v>
      </c>
      <c r="D4" s="86" t="str">
        <f>Calculations!E4</f>
        <v>Multiuse</v>
      </c>
      <c r="E4" s="86" t="str">
        <f>Calculations!I4</f>
        <v>Discount School Supply</v>
      </c>
      <c r="F4" s="86" t="str">
        <f>HYPERLINK(Calculations!Q4,Calculations!J4)</f>
        <v>8WWCOLORCH</v>
      </c>
      <c r="G4" s="86">
        <f>Calculations!K4</f>
        <v>0.95</v>
      </c>
      <c r="H4" s="86">
        <f>Calculations!L4</f>
        <v>12</v>
      </c>
      <c r="I4" s="17">
        <f>Calculations!$H4</f>
        <v>1</v>
      </c>
      <c r="J4" s="17">
        <f t="shared" ref="J4:J15" si="0">K4*G4</f>
        <v>0.95</v>
      </c>
      <c r="K4" s="17">
        <f t="shared" ref="K4:K15" si="1">ROUNDUP(((I4)/H4),0)</f>
        <v>1</v>
      </c>
      <c r="L4" s="98" t="str">
        <f>HYPERLINK(Calculations!Q4,Calculations!Q4)</f>
        <v>http://www.discountschoolsupply.com/Product/ProductDetail.aspx?product=944&amp;keyword=chalk&amp;scategoryid=0&amp;CategorySearch=&amp;Brand=&amp;Price</v>
      </c>
      <c r="M4" s="117" t="str">
        <f>Calculations!R4</f>
        <v>Walmart</v>
      </c>
      <c r="N4" s="117">
        <f>HYPERLINK(Calculations!Z4,Calculations!S4)</f>
        <v>0</v>
      </c>
      <c r="O4" s="117">
        <f>Calculations!T4</f>
        <v>2.88</v>
      </c>
      <c r="P4" s="117">
        <f>Calculations!U4</f>
        <v>1</v>
      </c>
      <c r="Q4" s="17">
        <f>Calculations!H4</f>
        <v>1</v>
      </c>
      <c r="R4" s="106">
        <f>Calculations!W4</f>
        <v>2.88</v>
      </c>
      <c r="S4" s="17">
        <f t="shared" ref="S4:S15" si="2">ROUNDUP(((Q4)/P4),0)</f>
        <v>1</v>
      </c>
      <c r="T4" s="117" t="str">
        <f>Calculations!Z4</f>
        <v>http://www.walmart.com/search/search-ng.do?search_query=colored+chalk&amp;search_constraint=0&amp;ic=16_0&amp;search_sort=4&amp;cat_id=0</v>
      </c>
    </row>
    <row r="5" spans="1:20">
      <c r="A5" s="107" t="str">
        <f>Calculations!A5</f>
        <v>3/4" Wide Masking Tape</v>
      </c>
      <c r="B5" s="9" t="str">
        <f>Calculations!B5</f>
        <v>Any masking tape or electrical tape will work.</v>
      </c>
      <c r="C5" s="86">
        <f>Calculations!D5</f>
        <v>2</v>
      </c>
      <c r="D5" s="86" t="str">
        <f>Calculations!E5</f>
        <v>Multiuse</v>
      </c>
      <c r="E5" s="86" t="str">
        <f>Calculations!I5</f>
        <v>Discount School Supply</v>
      </c>
      <c r="F5" s="86" t="str">
        <f>HYPERLINK(Calculations!Q5,Calculations!J5)</f>
        <v>8WWMASKSET</v>
      </c>
      <c r="G5" s="86">
        <f>Calculations!K5</f>
        <v>9.99</v>
      </c>
      <c r="H5" s="86">
        <f>Calculations!L5</f>
        <v>6</v>
      </c>
      <c r="I5" s="17">
        <f>Calculations!$H5</f>
        <v>1</v>
      </c>
      <c r="J5" s="17">
        <f t="shared" si="0"/>
        <v>9.99</v>
      </c>
      <c r="K5" s="17">
        <f t="shared" si="1"/>
        <v>1</v>
      </c>
      <c r="L5" s="98" t="str">
        <f>HYPERLINK(Calculations!Q5,Calculations!Q5)</f>
        <v>http://www.discountschoolsupply.com/NewDSS/Product/ProductDetail.aspx?product=23402&amp;keyword=8WWMASKSET&amp;scategoryid=0&amp;CategorySearch=&amp;Brand=&amp;Price=</v>
      </c>
      <c r="M5" s="117" t="str">
        <f>Calculations!R5</f>
        <v>Walmart</v>
      </c>
      <c r="N5" s="117">
        <f>HYPERLINK(Calculations!Z5,Calculations!S5)</f>
        <v>0</v>
      </c>
      <c r="O5" s="117">
        <f>Calculations!T5</f>
        <v>8.9499999999999993</v>
      </c>
      <c r="P5" s="117">
        <f>Calculations!U5</f>
        <v>5</v>
      </c>
      <c r="Q5" s="17">
        <f>Calculations!H5</f>
        <v>1</v>
      </c>
      <c r="R5" s="106">
        <f>Calculations!W5</f>
        <v>1.7899999999999998</v>
      </c>
      <c r="S5" s="17">
        <f t="shared" si="2"/>
        <v>1</v>
      </c>
      <c r="T5" s="117" t="str">
        <f>Calculations!Z5</f>
        <v>http://www.walmart.com/ip/Office-Impressions-GENERAL-PURPOSE-MASKING-TAPE-3-4-X-60-YARDS-3-CORE-NATURAL-5-Pack/19487650</v>
      </c>
    </row>
    <row r="6" spans="1:20">
      <c r="A6" s="107" t="str">
        <f>Calculations!A6</f>
        <v>Scissors</v>
      </c>
      <c r="B6" s="9">
        <f>Calculations!B6</f>
        <v>0</v>
      </c>
      <c r="C6" s="86" t="str">
        <f>Calculations!D6</f>
        <v>3,4</v>
      </c>
      <c r="D6" s="86" t="str">
        <f>Calculations!E6</f>
        <v>No</v>
      </c>
      <c r="E6" s="86" t="str">
        <f>Calculations!I6</f>
        <v>Discount School Supply</v>
      </c>
      <c r="F6" s="86" t="str">
        <f>HYPERLINK(Calculations!Q6,Calculations!J6)</f>
        <v>8WWTEACHER</v>
      </c>
      <c r="G6" s="86">
        <f>Calculations!K6</f>
        <v>13.49</v>
      </c>
      <c r="H6" s="86">
        <f>Calculations!L6</f>
        <v>12</v>
      </c>
      <c r="I6" s="17">
        <f>Calculations!$H6</f>
        <v>2</v>
      </c>
      <c r="J6" s="17">
        <f t="shared" si="0"/>
        <v>13.49</v>
      </c>
      <c r="K6" s="17">
        <f t="shared" si="1"/>
        <v>1</v>
      </c>
      <c r="L6" s="98" t="str">
        <f>HYPERLINK(Calculations!Q6,Calculations!Q6)</f>
        <v>http://www.discountschoolsupply.com/Product/ProductDetail.aspx?product=15605&amp;keyword=scissors&amp;scategoryid=0&amp;CategorySearch=&amp;Brand=&amp;Price=</v>
      </c>
      <c r="M6" s="117" t="str">
        <f>Calculations!R6</f>
        <v>Walmart</v>
      </c>
      <c r="N6" s="117">
        <f>HYPERLINK(Calculations!Z6,Calculations!S6)</f>
        <v>0</v>
      </c>
      <c r="O6" s="117">
        <f>Calculations!T6</f>
        <v>2.97</v>
      </c>
      <c r="P6" s="117">
        <f>Calculations!U6</f>
        <v>1</v>
      </c>
      <c r="Q6" s="17">
        <f>Calculations!H6</f>
        <v>2</v>
      </c>
      <c r="R6" s="106">
        <f>Calculations!W6</f>
        <v>5.94</v>
      </c>
      <c r="S6" s="17">
        <f t="shared" si="2"/>
        <v>2</v>
      </c>
      <c r="T6" s="117" t="str">
        <f>Calculations!Z6</f>
        <v>http://www.walmart.com/search/search-ng.do?search_query=scissors&amp;ic=16_0&amp;Find=Find&amp;search_constraint=0</v>
      </c>
    </row>
    <row r="7" spans="1:20">
      <c r="A7" s="107" t="str">
        <f>Calculations!A7</f>
        <v>Stopwatch</v>
      </c>
      <c r="B7" s="9" t="str">
        <f>Calculations!B7</f>
        <v>Walmart probably sells a stop watch, I just can't find it on their website. There is nothing special about this watch so if you can find cheaper, get it.</v>
      </c>
      <c r="C7" s="86" t="str">
        <f>Calculations!D7</f>
        <v>3,4</v>
      </c>
      <c r="D7" s="86" t="str">
        <f>Calculations!E7</f>
        <v>No</v>
      </c>
      <c r="E7" s="86" t="str">
        <f>Calculations!I7</f>
        <v>Discount School Supply</v>
      </c>
      <c r="F7" s="86" t="str">
        <f>HYPERLINK(Calculations!Q7,Calculations!J7)</f>
        <v>8WWSTOPW</v>
      </c>
      <c r="G7" s="86">
        <f>Calculations!K7</f>
        <v>6.69</v>
      </c>
      <c r="H7" s="86">
        <f>Calculations!L7</f>
        <v>1</v>
      </c>
      <c r="I7" s="17">
        <f>Calculations!$H7</f>
        <v>5</v>
      </c>
      <c r="J7" s="17">
        <f t="shared" si="0"/>
        <v>33.450000000000003</v>
      </c>
      <c r="K7" s="17">
        <f t="shared" si="1"/>
        <v>5</v>
      </c>
      <c r="L7" s="98" t="str">
        <f>HYPERLINK(Calculations!Q7,Calculations!Q7)</f>
        <v>http://www.discountschoolsupply.com/Product/ProductDetail.aspx?product=28483&amp;keyword=&amp;quot;stop%20watch&amp;quot;&amp;scategoryid=0&amp;CategorySearch=&amp;Brand=&amp;Price=</v>
      </c>
      <c r="M7" s="117" t="str">
        <f>Calculations!R7</f>
        <v>Psupplements.com</v>
      </c>
      <c r="N7" s="117" t="str">
        <f>HYPERLINK(Calculations!Z7,Calculations!S7)</f>
        <v>NA</v>
      </c>
      <c r="O7" s="117">
        <f>Calculations!T7</f>
        <v>6.99</v>
      </c>
      <c r="P7" s="117">
        <f>Calculations!U7</f>
        <v>1</v>
      </c>
      <c r="Q7" s="17">
        <f>Calculations!H7</f>
        <v>5</v>
      </c>
      <c r="R7" s="106">
        <f>Calculations!W7</f>
        <v>34.950000000000003</v>
      </c>
      <c r="S7" s="17">
        <f t="shared" si="2"/>
        <v>5</v>
      </c>
      <c r="T7" s="117" t="str">
        <f>Calculations!Z7</f>
        <v xml:space="preserve">http://www.paramount-supplements.com/ec.html </v>
      </c>
    </row>
    <row r="8" spans="1:20">
      <c r="A8" s="107" t="str">
        <f>Calculations!A8</f>
        <v>9 " Wires w/ Small Alligator Clips</v>
      </c>
      <c r="B8" s="9" t="str">
        <f>Calculations!B8</f>
        <v>This could be replaced with a wire cutter/stripper and any 16 or higher (smaller) gauge wire.</v>
      </c>
      <c r="C8" s="86">
        <f>Calculations!D8</f>
        <v>2</v>
      </c>
      <c r="D8" s="86" t="str">
        <f>Calculations!E8</f>
        <v>No</v>
      </c>
      <c r="E8" s="86" t="str">
        <f>Calculations!I8</f>
        <v>Jameco</v>
      </c>
      <c r="F8" s="86">
        <f>HYPERLINK(Calculations!Q8,Calculations!J8)</f>
        <v>10444</v>
      </c>
      <c r="G8" s="86">
        <f>Calculations!K8</f>
        <v>4.95</v>
      </c>
      <c r="H8" s="86">
        <f>Calculations!L8</f>
        <v>10</v>
      </c>
      <c r="I8" s="17">
        <f>Calculations!$H8</f>
        <v>18</v>
      </c>
      <c r="J8" s="17">
        <f t="shared" si="0"/>
        <v>9.9</v>
      </c>
      <c r="K8" s="17">
        <f t="shared" si="1"/>
        <v>2</v>
      </c>
      <c r="L8" s="98" t="str">
        <f>HYPERLINK(Calculations!Q8,Calculations!Q8)</f>
        <v>http://www.jameco.com/webapp/wcs/stores/servlet/ProductDisplay?langId=-1&amp;productId=10444&amp;catalogId=10001&amp;freeText=10444&amp;app.products.maxperpage=15&amp;storeId=10001&amp;search_type=jamecoall&amp;ddkey=http:StoreCatalogDrillDownView</v>
      </c>
      <c r="M8" s="117" t="str">
        <f>Calculations!R8</f>
        <v>Amazon</v>
      </c>
      <c r="N8" s="117">
        <f>HYPERLINK(Calculations!Z8,Calculations!S8)</f>
        <v>0</v>
      </c>
      <c r="O8" s="117">
        <f>Calculations!T8</f>
        <v>3.6</v>
      </c>
      <c r="P8" s="117">
        <f>Calculations!U8</f>
        <v>10</v>
      </c>
      <c r="Q8" s="17">
        <f>Calculations!H8</f>
        <v>18</v>
      </c>
      <c r="R8" s="106">
        <f>Calculations!W8</f>
        <v>6.4799999999999995</v>
      </c>
      <c r="S8" s="17">
        <f t="shared" si="2"/>
        <v>2</v>
      </c>
      <c r="T8" s="117" t="str">
        <f>Calculations!Z8</f>
        <v>http://www.amazon.com/SE-TL10-Clip-Test-10-Piece/dp/B0002KRABU/ref=sr_1_1?ie=UTF8&amp;qid=1344025449&amp;sr=8-1&amp;keywords=alligator+clips</v>
      </c>
    </row>
    <row r="9" spans="1:20">
      <c r="A9" s="107" t="str">
        <f>Calculations!A9</f>
        <v>Digital Multimeter</v>
      </c>
      <c r="B9" s="9" t="str">
        <f>Calculations!B9</f>
        <v>The price improves as you order more from Jameco.</v>
      </c>
      <c r="C9" s="86" t="str">
        <f>Calculations!D9</f>
        <v>1,2</v>
      </c>
      <c r="D9" s="86" t="str">
        <f>Calculations!E9</f>
        <v>No</v>
      </c>
      <c r="E9" s="86" t="str">
        <f>Calculations!I9</f>
        <v>Jameco</v>
      </c>
      <c r="F9" s="86">
        <f>HYPERLINK(Calculations!Q9,Calculations!J9)</f>
        <v>220741</v>
      </c>
      <c r="G9" s="86">
        <f>Calculations!K9</f>
        <v>19.95</v>
      </c>
      <c r="H9" s="86">
        <f>Calculations!L9</f>
        <v>1</v>
      </c>
      <c r="I9" s="17">
        <f>Calculations!$H9</f>
        <v>5</v>
      </c>
      <c r="J9" s="17">
        <f t="shared" si="0"/>
        <v>99.75</v>
      </c>
      <c r="K9" s="17">
        <f t="shared" si="1"/>
        <v>5</v>
      </c>
      <c r="L9" s="98" t="str">
        <f>HYPERLINK(Calculations!Q9,Calculations!Q9)</f>
        <v xml:space="preserve">http://www.jameco.com/webapp/wcs/stores/servlet/ProductDisplay?langId=-1&amp;storeId=10001&amp;catalogId=10001&amp;pa=220741&amp;productId=220741 </v>
      </c>
      <c r="M9" s="117" t="str">
        <f>Calculations!R9</f>
        <v>Walmart</v>
      </c>
      <c r="N9" s="117">
        <f>HYPERLINK(Calculations!Z9,Calculations!S9)</f>
        <v>0</v>
      </c>
      <c r="O9" s="117">
        <f>Calculations!T9</f>
        <v>12.37</v>
      </c>
      <c r="P9" s="117">
        <f>Calculations!U9</f>
        <v>1</v>
      </c>
      <c r="Q9" s="17">
        <f>Calculations!H9</f>
        <v>5</v>
      </c>
      <c r="R9" s="106">
        <f>Calculations!W9</f>
        <v>61.849999999999994</v>
      </c>
      <c r="S9" s="17">
        <f t="shared" si="2"/>
        <v>5</v>
      </c>
      <c r="T9" s="117" t="str">
        <f>Calculations!Z9</f>
        <v>http://www.walmart.com/ip/Innova-3300-Equus-3300-Hands-free-Digital-Multimeter/14644665</v>
      </c>
    </row>
    <row r="10" spans="1:20">
      <c r="A10" s="107" t="str">
        <f>Calculations!A10</f>
        <v>AA Batteries</v>
      </c>
      <c r="B10" s="9">
        <f>Calculations!B10</f>
        <v>0</v>
      </c>
      <c r="C10" s="86" t="str">
        <f>Calculations!D10</f>
        <v>1,2</v>
      </c>
      <c r="D10" s="86" t="str">
        <f>Calculations!E10</f>
        <v>Multiuse</v>
      </c>
      <c r="E10" s="86" t="str">
        <f>Calculations!I10</f>
        <v>Jameco</v>
      </c>
      <c r="F10" s="86">
        <f>HYPERLINK(Calculations!Q10,Calculations!J10)</f>
        <v>198707</v>
      </c>
      <c r="G10" s="86">
        <f>Calculations!K10</f>
        <v>0.79</v>
      </c>
      <c r="H10" s="86">
        <f>Calculations!L10</f>
        <v>1</v>
      </c>
      <c r="I10" s="17">
        <f>Calculations!$H10</f>
        <v>9</v>
      </c>
      <c r="J10" s="17">
        <f t="shared" si="0"/>
        <v>7.11</v>
      </c>
      <c r="K10" s="17">
        <f t="shared" si="1"/>
        <v>9</v>
      </c>
      <c r="L10" s="98" t="str">
        <f>HYPERLINK(Calculations!Q10,Calculations!Q10)</f>
        <v xml:space="preserve">http://www.jameco.com/webapp/wcs/stores/servlet/ProductDisplay?langId=-1&amp;storeId=10001&amp;catalogId=10001&amp;productId=198707 </v>
      </c>
      <c r="M10" s="117" t="str">
        <f>Calculations!R10</f>
        <v>Walmart</v>
      </c>
      <c r="N10" s="117">
        <f>HYPERLINK(Calculations!Z10,Calculations!S10)</f>
        <v>0</v>
      </c>
      <c r="O10" s="117">
        <f>Calculations!T10</f>
        <v>12</v>
      </c>
      <c r="P10" s="117">
        <f>Calculations!U10</f>
        <v>48</v>
      </c>
      <c r="Q10" s="17">
        <f>Calculations!H10</f>
        <v>9</v>
      </c>
      <c r="R10" s="106">
        <f>Calculations!W10</f>
        <v>2.25</v>
      </c>
      <c r="S10" s="17">
        <f t="shared" si="2"/>
        <v>1</v>
      </c>
      <c r="T10" s="117" t="str">
        <f>Calculations!Z10</f>
        <v>http://www.walmart.com/ip/Rayovac-815-48BX4F-Rayovac-Alkaline-AA-Battery-Cube-48-ct/19397290</v>
      </c>
    </row>
    <row r="11" spans="1:20">
      <c r="A11" s="107" t="str">
        <f>Calculations!A11</f>
        <v>Double Sided Foam Mounting Tape</v>
      </c>
      <c r="B11" s="9" t="str">
        <f>Calculations!B11</f>
        <v>This can be a role of doublesided foam tape or individual squares.</v>
      </c>
      <c r="C11" s="86">
        <f>Calculations!D11</f>
        <v>3</v>
      </c>
      <c r="D11" s="86" t="str">
        <f>Calculations!E11</f>
        <v>Yes</v>
      </c>
      <c r="E11" s="86" t="str">
        <f>Calculations!I11</f>
        <v>Lowes</v>
      </c>
      <c r="F11" s="86">
        <f>HYPERLINK(Calculations!Q11,Calculations!J11)</f>
        <v>394734</v>
      </c>
      <c r="G11" s="86">
        <f>Calculations!K11</f>
        <v>3.97</v>
      </c>
      <c r="H11" s="86">
        <f>Calculations!L11</f>
        <v>1</v>
      </c>
      <c r="I11" s="17">
        <f>Calculations!$H11</f>
        <v>1</v>
      </c>
      <c r="J11" s="17">
        <f t="shared" si="0"/>
        <v>3.97</v>
      </c>
      <c r="K11" s="17">
        <f t="shared" si="1"/>
        <v>1</v>
      </c>
      <c r="L11" s="98" t="str">
        <f>HYPERLINK(Calculations!Q11,Calculations!Q11)</f>
        <v>http://www.lowes.com/pd_394734-98-110/DC_0__?productId=3715096&amp;Ntt=double+sided&amp;pl=1&amp;currentURL=%2Fpl__0__s%3FNtt%3Ddouble%2Bsided&amp;facetInfo=</v>
      </c>
      <c r="M11" s="117" t="str">
        <f>Calculations!R11</f>
        <v>Walmart</v>
      </c>
      <c r="N11" s="117">
        <f>HYPERLINK(Calculations!Z11,Calculations!S11)</f>
        <v>0</v>
      </c>
      <c r="O11" s="117">
        <f>Calculations!T11</f>
        <v>4.97</v>
      </c>
      <c r="P11" s="117">
        <f>Calculations!U11</f>
        <v>1</v>
      </c>
      <c r="Q11" s="17">
        <f>Calculations!H11</f>
        <v>1</v>
      </c>
      <c r="R11" s="106">
        <f>Calculations!W11</f>
        <v>4.97</v>
      </c>
      <c r="S11" s="17">
        <f t="shared" si="2"/>
        <v>1</v>
      </c>
      <c r="T11" s="117" t="str">
        <f>Calculations!Z11</f>
        <v>http://www.walmart.com/ip/Scotch-Indoor-Mounting-Tape/19232278</v>
      </c>
    </row>
    <row r="12" spans="1:20">
      <c r="A12" s="107" t="str">
        <f>Calculations!A12</f>
        <v>Tape Measure</v>
      </c>
      <c r="B12" s="9">
        <f>Calculations!B12</f>
        <v>0</v>
      </c>
      <c r="C12" s="86">
        <f>Calculations!D12</f>
        <v>3</v>
      </c>
      <c r="D12" s="86" t="str">
        <f>Calculations!E12</f>
        <v>No</v>
      </c>
      <c r="E12" s="86" t="str">
        <f>Calculations!I12</f>
        <v>Lowes</v>
      </c>
      <c r="F12" s="86">
        <f>HYPERLINK(Calculations!Q12,Calculations!J12)</f>
        <v>174138</v>
      </c>
      <c r="G12" s="86">
        <f>Calculations!K12</f>
        <v>3.08</v>
      </c>
      <c r="H12" s="86">
        <f>Calculations!L12</f>
        <v>1</v>
      </c>
      <c r="I12" s="17">
        <f>Calculations!$H12</f>
        <v>1</v>
      </c>
      <c r="J12" s="17">
        <f t="shared" si="0"/>
        <v>3.08</v>
      </c>
      <c r="K12" s="17">
        <f t="shared" si="1"/>
        <v>1</v>
      </c>
      <c r="L12" s="98" t="str">
        <f>HYPERLINK(Calculations!Q12,Calculations!Q12)</f>
        <v>http://www.lowes.com/pd_174138-16878-48052_0_?productId=1043631&amp;Ntt=tape%20measure&amp;Ntk=i_products&amp;Ns=p_product_price|1&amp;pl=1&amp;currentURL=/pl__0__s?Ntk=i_products$rpp=15$Ntt=tape%20measure$Ns=p_product_price|148052_0_?productId=1043631&amp;Ntt=tape%20measure&amp;Ntk</v>
      </c>
      <c r="M12" s="117" t="str">
        <f>Calculations!R12</f>
        <v>Lowes</v>
      </c>
      <c r="N12" s="117">
        <f>HYPERLINK(Calculations!Z12,Calculations!S12)</f>
        <v>82288</v>
      </c>
      <c r="O12" s="117">
        <f>Calculations!T12</f>
        <v>1.98</v>
      </c>
      <c r="P12" s="117">
        <f>Calculations!U12</f>
        <v>1</v>
      </c>
      <c r="Q12" s="17">
        <f>Calculations!H12</f>
        <v>1</v>
      </c>
      <c r="R12" s="106">
        <f>Calculations!W12</f>
        <v>1.98</v>
      </c>
      <c r="S12" s="17">
        <f t="shared" si="2"/>
        <v>1</v>
      </c>
      <c r="T12" s="117" t="str">
        <f>Calculations!Z12</f>
        <v>http://www.lowes.com/pd_82288-16878-61437_4294857423+5003694_4294937087_?productId=3356388&amp;Ns=p_product_qty_sales_dollar|1&amp;pl=1&amp;currentURL=%2Fpl_1%2B5_4294857423%2B5003694_4294937087_%3FNs%3Dp_product_qty_sales_dollar%7C1&amp;facetInfo=$1%20-%20$5</v>
      </c>
    </row>
    <row r="13" spans="1:20">
      <c r="A13" s="107" t="str">
        <f>Calculations!A13</f>
        <v>Scotch Tape</v>
      </c>
      <c r="B13" s="9">
        <f>Calculations!B13</f>
        <v>0</v>
      </c>
      <c r="C13" s="86" t="str">
        <f>Calculations!D13</f>
        <v>Multiple 1,2</v>
      </c>
      <c r="D13" s="86" t="str">
        <f>Calculations!E13</f>
        <v>Multiuse</v>
      </c>
      <c r="E13" s="86" t="str">
        <f>Calculations!I13</f>
        <v>Lowes</v>
      </c>
      <c r="F13" s="86">
        <f>HYPERLINK(Calculations!Q13,Calculations!J13)</f>
        <v>185231</v>
      </c>
      <c r="G13" s="86">
        <f>Calculations!K13</f>
        <v>2.74</v>
      </c>
      <c r="H13" s="86">
        <f>Calculations!L13</f>
        <v>1</v>
      </c>
      <c r="I13" s="17">
        <f>Calculations!$H13</f>
        <v>1</v>
      </c>
      <c r="J13" s="17">
        <f t="shared" si="0"/>
        <v>2.74</v>
      </c>
      <c r="K13" s="17">
        <f t="shared" si="1"/>
        <v>1</v>
      </c>
      <c r="L13" s="98" t="str">
        <f>HYPERLINK(Calculations!Q13,Calculations!Q13)</f>
        <v>http://www.lowes.com/pd_185231-98-2105B_0__?productId=3454864&amp;Ntt=scotch+tape&amp;pl=1&amp;currentURL=%2Fpl__0__s%3FNtt%3Dscotch%2Btape&amp;facetInfo=</v>
      </c>
      <c r="M13" s="117" t="str">
        <f>Calculations!R13</f>
        <v>Staples</v>
      </c>
      <c r="N13" s="117">
        <f>HYPERLINK(Calculations!Z13,Calculations!S13)</f>
        <v>211540</v>
      </c>
      <c r="O13" s="117">
        <f>Calculations!T13</f>
        <v>13.99</v>
      </c>
      <c r="P13" s="117">
        <f>Calculations!U13</f>
        <v>6</v>
      </c>
      <c r="Q13" s="17">
        <f>Calculations!H13</f>
        <v>1</v>
      </c>
      <c r="R13" s="106">
        <f>Calculations!W13</f>
        <v>2.3316666666666666</v>
      </c>
      <c r="S13" s="17">
        <f t="shared" si="2"/>
        <v>1</v>
      </c>
      <c r="T13" s="117" t="str">
        <f>Calculations!Z13</f>
        <v>http://www.staples.com/Scotch-Magic-Tape-with-Handheld-Dispenser-3-4-x-18-Yds-6/product_211540</v>
      </c>
    </row>
    <row r="14" spans="1:20">
      <c r="A14" s="107" t="str">
        <f>Calculations!A14</f>
        <v>SolGear</v>
      </c>
      <c r="B14" s="9">
        <f>Calculations!B14</f>
        <v>0</v>
      </c>
      <c r="C14" s="86" t="str">
        <f>Calculations!D14</f>
        <v>Multiple 1,2,3,4</v>
      </c>
      <c r="D14" s="86" t="str">
        <f>Calculations!E14</f>
        <v>Multiuse</v>
      </c>
      <c r="E14" s="86" t="str">
        <f>Calculations!I14</f>
        <v>Sunwind</v>
      </c>
      <c r="F14" s="86" t="str">
        <f>HYPERLINK(Calculations!Q14,Calculations!J14)</f>
        <v>NA</v>
      </c>
      <c r="G14" s="86">
        <f>Calculations!K14</f>
        <v>25</v>
      </c>
      <c r="H14" s="86">
        <f>Calculations!L14</f>
        <v>1</v>
      </c>
      <c r="I14" s="17">
        <f>Calculations!$H14</f>
        <v>9</v>
      </c>
      <c r="J14" s="17">
        <f t="shared" si="0"/>
        <v>225</v>
      </c>
      <c r="K14" s="17">
        <f t="shared" si="1"/>
        <v>9</v>
      </c>
      <c r="L14" s="98" t="str">
        <f>HYPERLINK(Calculations!Q14,Calculations!Q14)</f>
        <v>http://sunwindsolar.com/solar_sales_us/products.php?p=f28b9c76ab</v>
      </c>
      <c r="M14" s="117">
        <f>Calculations!R14</f>
        <v>0</v>
      </c>
      <c r="N14" s="117">
        <f>HYPERLINK(Calculations!Z14,Calculations!S14)</f>
        <v>0</v>
      </c>
      <c r="O14" s="117">
        <f>Calculations!T14</f>
        <v>0</v>
      </c>
      <c r="P14" s="117">
        <f>Calculations!U14</f>
        <v>0</v>
      </c>
      <c r="Q14" s="17">
        <f>Calculations!H14</f>
        <v>9</v>
      </c>
      <c r="R14" s="106" t="e">
        <f>Calculations!W14</f>
        <v>#DIV/0!</v>
      </c>
      <c r="S14" s="17" t="e">
        <f t="shared" si="2"/>
        <v>#DIV/0!</v>
      </c>
      <c r="T14" s="117">
        <f>Calculations!Z14</f>
        <v>0</v>
      </c>
    </row>
    <row r="15" spans="1:20">
      <c r="A15" s="107" t="str">
        <f>Calculations!A15</f>
        <v>Storage Container</v>
      </c>
      <c r="B15" s="9" t="str">
        <f>Calculations!B15</f>
        <v>This is the container you'll put all of the parts in. 28-30 quarts is big enough, but you can buy bigger.</v>
      </c>
      <c r="C15" s="86" t="str">
        <f>Calculations!D15</f>
        <v>None</v>
      </c>
      <c r="D15" s="86" t="str">
        <f>Calculations!E15</f>
        <v>Yes</v>
      </c>
      <c r="E15" s="86" t="str">
        <f>Calculations!I15</f>
        <v>Lowes</v>
      </c>
      <c r="F15" s="86">
        <f>HYPERLINK(Calculations!Q15,Calculations!J15)</f>
        <v>336491</v>
      </c>
      <c r="G15" s="86">
        <f>Calculations!K15</f>
        <v>8.9700000000000006</v>
      </c>
      <c r="H15" s="86">
        <f>Calculations!L15</f>
        <v>1</v>
      </c>
      <c r="I15" s="17">
        <f>Calculations!$H15</f>
        <v>1</v>
      </c>
      <c r="J15" s="17">
        <f t="shared" si="0"/>
        <v>8.9700000000000006</v>
      </c>
      <c r="K15" s="17">
        <f t="shared" si="1"/>
        <v>1</v>
      </c>
      <c r="L15" s="98" t="str">
        <f>HYPERLINK(Calculations!Q15,Calculations!Q15)</f>
        <v>http://www.lowes.com/pd_336491-62860-7103HFT-10-111-44_0__?catalogId=10051&amp;productId=3341162&amp;UserSearch=336491+&amp;Ntt=336491+&amp;N=0&amp;langId=-1&amp;storeId=10151&amp;rpp=48</v>
      </c>
      <c r="M15" s="117" t="str">
        <f>Calculations!R15</f>
        <v>Target</v>
      </c>
      <c r="N15" s="117">
        <f>HYPERLINK(Calculations!Z15,Calculations!S15)</f>
        <v>0</v>
      </c>
      <c r="O15" s="117">
        <f>Calculations!T15</f>
        <v>7.99</v>
      </c>
      <c r="P15" s="117">
        <f>Calculations!U15</f>
        <v>1</v>
      </c>
      <c r="Q15" s="17">
        <f>Calculations!H15</f>
        <v>1</v>
      </c>
      <c r="R15" s="106">
        <f>Calculations!W15</f>
        <v>7.99</v>
      </c>
      <c r="S15" s="17">
        <f t="shared" si="2"/>
        <v>1</v>
      </c>
      <c r="T15" s="117" t="str">
        <f>Calculations!Z15</f>
        <v>http://www.target.com/p/sterilite-latch-box-clear-turquoise/-/A-13601724#?lnk=sc_qi_detaillink</v>
      </c>
    </row>
    <row r="16" spans="1:20">
      <c r="A16" s="107"/>
      <c r="B16" s="9"/>
      <c r="C16" s="86"/>
      <c r="D16" s="86"/>
      <c r="E16" s="86"/>
      <c r="F16" s="86"/>
      <c r="G16" s="86"/>
      <c r="H16" s="86"/>
      <c r="I16" s="17"/>
      <c r="J16" s="17"/>
      <c r="K16" s="17"/>
      <c r="L16" s="98"/>
      <c r="M16" s="117"/>
      <c r="N16" s="117"/>
      <c r="O16" s="117"/>
      <c r="P16" s="117"/>
      <c r="Q16" s="17"/>
      <c r="R16" s="106"/>
      <c r="S16" s="17"/>
      <c r="T16" s="117"/>
    </row>
    <row r="17" spans="1:20">
      <c r="A17" s="107"/>
      <c r="B17" s="9"/>
      <c r="C17" s="86"/>
      <c r="D17" s="86"/>
      <c r="E17" s="86"/>
      <c r="F17" s="86"/>
      <c r="G17" s="86"/>
      <c r="H17" s="86"/>
      <c r="I17" s="17"/>
      <c r="J17" s="17"/>
      <c r="K17" s="17"/>
      <c r="L17" s="98"/>
      <c r="M17" s="117"/>
      <c r="N17" s="117"/>
      <c r="O17" s="117"/>
      <c r="P17" s="117"/>
      <c r="Q17" s="17"/>
      <c r="R17" s="106"/>
      <c r="S17" s="17"/>
      <c r="T17" s="117"/>
    </row>
    <row r="18" spans="1:20">
      <c r="A18" s="107"/>
      <c r="B18" s="9"/>
      <c r="C18" s="86"/>
      <c r="D18" s="86"/>
      <c r="E18" s="86"/>
      <c r="F18" s="86"/>
      <c r="G18" s="86"/>
      <c r="H18" s="86"/>
      <c r="I18" s="17"/>
      <c r="J18" s="17"/>
      <c r="K18" s="17"/>
      <c r="L18" s="98"/>
      <c r="M18" s="117"/>
      <c r="N18" s="117"/>
      <c r="O18" s="117"/>
      <c r="P18" s="117"/>
      <c r="Q18" s="17"/>
      <c r="R18" s="106"/>
      <c r="S18" s="17"/>
      <c r="T18" s="117"/>
    </row>
    <row r="19" spans="1:20">
      <c r="A19" s="107"/>
      <c r="B19" s="9"/>
      <c r="C19" s="86"/>
      <c r="D19" s="86"/>
      <c r="E19" s="86"/>
      <c r="F19" s="86"/>
      <c r="G19" s="86"/>
      <c r="H19" s="86"/>
      <c r="I19" s="17"/>
      <c r="J19" s="17"/>
      <c r="K19" s="17"/>
      <c r="L19" s="98"/>
      <c r="M19" s="117"/>
      <c r="N19" s="117"/>
      <c r="O19" s="117"/>
      <c r="P19" s="117"/>
      <c r="Q19" s="17"/>
      <c r="R19" s="106"/>
      <c r="S19" s="17"/>
      <c r="T19" s="117"/>
    </row>
    <row r="20" spans="1:20">
      <c r="A20" s="107"/>
      <c r="B20" s="9"/>
      <c r="C20" s="86"/>
      <c r="D20" s="86"/>
      <c r="E20" s="86"/>
      <c r="F20" s="86"/>
      <c r="G20" s="86"/>
      <c r="H20" s="86"/>
      <c r="I20" s="17"/>
      <c r="J20" s="17"/>
      <c r="K20" s="17"/>
      <c r="L20" s="98"/>
      <c r="M20" s="117"/>
      <c r="N20" s="117"/>
      <c r="O20" s="117"/>
      <c r="P20" s="117"/>
      <c r="Q20" s="17"/>
      <c r="R20" s="106"/>
      <c r="S20" s="17"/>
      <c r="T20" s="117"/>
    </row>
    <row r="21" spans="1:20">
      <c r="A21" s="107"/>
      <c r="B21" s="9"/>
      <c r="C21" s="86"/>
      <c r="D21" s="86"/>
      <c r="E21" s="86"/>
      <c r="F21" s="86"/>
      <c r="G21" s="86"/>
      <c r="H21" s="86"/>
      <c r="I21" s="17"/>
      <c r="J21" s="17"/>
      <c r="K21" s="17"/>
      <c r="L21" s="98"/>
      <c r="M21" s="117"/>
      <c r="N21" s="117"/>
      <c r="O21" s="117"/>
      <c r="P21" s="117"/>
      <c r="Q21" s="17"/>
      <c r="R21" s="106"/>
      <c r="S21" s="17"/>
      <c r="T21" s="117"/>
    </row>
    <row r="22" spans="1:20">
      <c r="A22" s="107"/>
      <c r="B22" s="9"/>
      <c r="C22" s="86"/>
      <c r="D22" s="86"/>
      <c r="E22" s="86"/>
      <c r="F22" s="86"/>
      <c r="G22" s="86"/>
      <c r="H22" s="86"/>
      <c r="I22" s="17"/>
      <c r="J22" s="17"/>
      <c r="K22" s="17"/>
      <c r="L22" s="98"/>
      <c r="M22" s="117"/>
      <c r="N22" s="117"/>
      <c r="O22" s="117"/>
      <c r="P22" s="117"/>
      <c r="Q22" s="17"/>
      <c r="R22" s="106"/>
      <c r="S22" s="17"/>
      <c r="T22" s="117"/>
    </row>
    <row r="23" spans="1:20">
      <c r="A23" s="107"/>
      <c r="B23" s="9"/>
      <c r="C23" s="86"/>
      <c r="D23" s="86"/>
      <c r="E23" s="86"/>
      <c r="F23" s="86"/>
      <c r="G23" s="86"/>
      <c r="H23" s="86"/>
      <c r="I23" s="17"/>
      <c r="J23" s="17"/>
      <c r="K23" s="17"/>
      <c r="L23" s="98"/>
      <c r="M23" s="117"/>
      <c r="N23" s="117"/>
      <c r="O23" s="117"/>
      <c r="P23" s="117"/>
      <c r="Q23" s="17"/>
      <c r="R23" s="106"/>
      <c r="S23" s="17"/>
      <c r="T23" s="117"/>
    </row>
    <row r="24" spans="1:20">
      <c r="A24" s="107"/>
      <c r="B24" s="9"/>
      <c r="C24" s="86"/>
      <c r="D24" s="86"/>
      <c r="E24" s="86"/>
      <c r="F24" s="86"/>
      <c r="G24" s="86"/>
      <c r="H24" s="86"/>
      <c r="I24" s="17"/>
      <c r="J24" s="17"/>
      <c r="K24" s="17"/>
      <c r="L24" s="98"/>
      <c r="M24" s="117"/>
      <c r="N24" s="117"/>
      <c r="O24" s="117"/>
      <c r="P24" s="117"/>
      <c r="Q24" s="17"/>
      <c r="R24" s="106"/>
      <c r="S24" s="17"/>
      <c r="T24" s="117"/>
    </row>
    <row r="25" spans="1:20">
      <c r="A25" s="107"/>
      <c r="B25" s="9"/>
      <c r="C25" s="86"/>
      <c r="D25" s="86"/>
      <c r="E25" s="86"/>
      <c r="F25" s="86"/>
      <c r="G25" s="86"/>
      <c r="H25" s="86"/>
      <c r="I25" s="17"/>
      <c r="J25" s="17"/>
      <c r="K25" s="17"/>
      <c r="L25" s="98"/>
      <c r="M25" s="117"/>
      <c r="N25" s="117"/>
      <c r="O25" s="117"/>
      <c r="P25" s="117"/>
      <c r="Q25" s="17"/>
      <c r="R25" s="106"/>
      <c r="S25" s="17"/>
      <c r="T25" s="117"/>
    </row>
    <row r="26" spans="1:20">
      <c r="A26" s="107"/>
      <c r="B26" s="9"/>
      <c r="C26" s="86"/>
      <c r="D26" s="86"/>
      <c r="E26" s="86"/>
      <c r="F26" s="86"/>
      <c r="G26" s="86"/>
      <c r="H26" s="86"/>
      <c r="I26" s="17"/>
      <c r="J26" s="17"/>
      <c r="K26" s="17"/>
      <c r="L26" s="98"/>
      <c r="M26" s="117"/>
      <c r="N26" s="117"/>
      <c r="O26" s="117"/>
      <c r="P26" s="117"/>
      <c r="Q26" s="17"/>
      <c r="R26" s="106"/>
      <c r="S26" s="17"/>
      <c r="T26" s="117"/>
    </row>
    <row r="27" spans="1:20">
      <c r="A27" s="107"/>
      <c r="B27" s="9"/>
      <c r="C27" s="86"/>
      <c r="D27" s="86"/>
      <c r="E27" s="86"/>
      <c r="F27" s="86"/>
      <c r="G27" s="86"/>
      <c r="H27" s="86"/>
      <c r="I27" s="17"/>
      <c r="J27" s="17"/>
      <c r="K27" s="17"/>
      <c r="L27" s="98"/>
      <c r="M27" s="117"/>
      <c r="N27" s="117"/>
      <c r="O27" s="117"/>
      <c r="P27" s="117"/>
      <c r="Q27" s="17"/>
      <c r="R27" s="106"/>
      <c r="S27" s="17"/>
      <c r="T27" s="117"/>
    </row>
    <row r="28" spans="1:20">
      <c r="A28" s="107"/>
      <c r="B28" s="9"/>
      <c r="C28" s="86"/>
      <c r="D28" s="86"/>
      <c r="E28" s="86"/>
      <c r="F28" s="86"/>
      <c r="G28" s="86"/>
      <c r="H28" s="86"/>
      <c r="I28" s="17"/>
      <c r="J28" s="17"/>
      <c r="K28" s="17"/>
      <c r="L28" s="98"/>
      <c r="M28" s="117"/>
      <c r="N28" s="117"/>
      <c r="O28" s="117"/>
      <c r="P28" s="117"/>
      <c r="Q28" s="17"/>
      <c r="R28" s="106"/>
      <c r="S28" s="17"/>
      <c r="T28" s="117"/>
    </row>
    <row r="29" spans="1:20">
      <c r="A29" s="107"/>
      <c r="B29" s="9"/>
      <c r="C29" s="86"/>
      <c r="D29" s="86"/>
      <c r="E29" s="86"/>
      <c r="F29" s="86"/>
      <c r="G29" s="86"/>
      <c r="H29" s="86"/>
      <c r="I29" s="17"/>
      <c r="J29" s="17"/>
      <c r="K29" s="17"/>
      <c r="L29" s="98"/>
      <c r="M29" s="117"/>
      <c r="N29" s="117"/>
      <c r="O29" s="117"/>
      <c r="P29" s="117"/>
      <c r="Q29" s="17"/>
      <c r="R29" s="106"/>
      <c r="S29" s="17"/>
      <c r="T29" s="117"/>
    </row>
    <row r="30" spans="1:20">
      <c r="A30" s="107"/>
      <c r="B30" s="9"/>
      <c r="C30" s="86"/>
      <c r="D30" s="86"/>
      <c r="E30" s="86"/>
      <c r="F30" s="86"/>
      <c r="G30" s="86"/>
      <c r="H30" s="86"/>
      <c r="I30" s="17"/>
      <c r="J30" s="17"/>
      <c r="K30" s="17"/>
      <c r="L30" s="98"/>
      <c r="M30" s="117"/>
      <c r="N30" s="117"/>
      <c r="O30" s="117"/>
      <c r="P30" s="117"/>
      <c r="Q30" s="17"/>
      <c r="R30" s="106"/>
      <c r="S30" s="17"/>
      <c r="T30" s="117"/>
    </row>
    <row r="31" spans="1:20">
      <c r="A31" s="107"/>
      <c r="B31" s="9"/>
      <c r="C31" s="86"/>
      <c r="D31" s="86"/>
      <c r="E31" s="86"/>
      <c r="F31" s="86"/>
      <c r="G31" s="86"/>
      <c r="H31" s="86"/>
      <c r="I31" s="17"/>
      <c r="J31" s="17"/>
      <c r="K31" s="17"/>
      <c r="L31" s="98"/>
      <c r="M31" s="117"/>
      <c r="N31" s="117"/>
      <c r="O31" s="117"/>
      <c r="P31" s="117"/>
      <c r="Q31" s="17"/>
      <c r="R31" s="106"/>
      <c r="S31" s="17"/>
      <c r="T31" s="117"/>
    </row>
    <row r="32" spans="1:20">
      <c r="A32" s="107"/>
      <c r="B32" s="9"/>
      <c r="C32" s="86"/>
      <c r="D32" s="86"/>
      <c r="E32" s="86"/>
      <c r="F32" s="86"/>
      <c r="G32" s="86"/>
      <c r="H32" s="86"/>
      <c r="I32" s="17"/>
      <c r="J32" s="17"/>
      <c r="K32" s="17"/>
      <c r="L32" s="98"/>
      <c r="M32" s="117"/>
      <c r="N32" s="117"/>
      <c r="O32" s="117"/>
      <c r="P32" s="117"/>
      <c r="Q32" s="17"/>
      <c r="R32" s="106"/>
      <c r="S32" s="17"/>
      <c r="T32" s="117"/>
    </row>
    <row r="33" spans="1:20">
      <c r="A33" s="107"/>
      <c r="B33" s="9"/>
      <c r="C33" s="86"/>
      <c r="D33" s="86"/>
      <c r="E33" s="86"/>
      <c r="F33" s="86"/>
      <c r="G33" s="86"/>
      <c r="H33" s="86"/>
      <c r="I33" s="17"/>
      <c r="J33" s="17"/>
      <c r="K33" s="17"/>
      <c r="L33" s="98"/>
      <c r="M33" s="117"/>
      <c r="N33" s="117"/>
      <c r="O33" s="117"/>
      <c r="P33" s="117"/>
      <c r="Q33" s="17"/>
      <c r="R33" s="106"/>
      <c r="S33" s="17"/>
      <c r="T33" s="117"/>
    </row>
    <row r="34" spans="1:20">
      <c r="A34" s="107"/>
      <c r="B34" s="9"/>
      <c r="C34" s="86"/>
      <c r="D34" s="86"/>
      <c r="E34" s="86"/>
      <c r="F34" s="86"/>
      <c r="G34" s="86"/>
      <c r="H34" s="86"/>
      <c r="I34" s="17"/>
      <c r="J34" s="17"/>
      <c r="K34" s="17"/>
      <c r="L34" s="98"/>
      <c r="M34" s="117"/>
      <c r="N34" s="117"/>
      <c r="O34" s="117"/>
      <c r="P34" s="117"/>
      <c r="Q34" s="17"/>
      <c r="R34" s="106"/>
      <c r="S34" s="17"/>
      <c r="T34" s="117"/>
    </row>
    <row r="35" spans="1:20">
      <c r="A35" s="107"/>
      <c r="B35" s="9"/>
      <c r="C35" s="86"/>
      <c r="D35" s="86"/>
      <c r="E35" s="86"/>
      <c r="F35" s="86"/>
      <c r="G35" s="86"/>
      <c r="H35" s="86"/>
      <c r="I35" s="17"/>
      <c r="J35" s="17"/>
      <c r="K35" s="17"/>
      <c r="L35" s="98"/>
      <c r="M35" s="117"/>
      <c r="N35" s="117"/>
      <c r="O35" s="117"/>
      <c r="P35" s="117"/>
      <c r="Q35" s="17"/>
      <c r="R35" s="106"/>
      <c r="S35" s="17"/>
      <c r="T35" s="117"/>
    </row>
    <row r="36" spans="1:20">
      <c r="A36" s="107"/>
      <c r="B36" s="9"/>
      <c r="C36" s="86"/>
      <c r="D36" s="86"/>
      <c r="E36" s="86"/>
      <c r="F36" s="86"/>
      <c r="G36" s="86"/>
      <c r="H36" s="86"/>
      <c r="I36" s="17"/>
      <c r="J36" s="17"/>
      <c r="K36" s="17"/>
      <c r="L36" s="98"/>
      <c r="M36" s="117"/>
      <c r="N36" s="117"/>
      <c r="O36" s="117"/>
      <c r="P36" s="117"/>
      <c r="Q36" s="17"/>
      <c r="R36" s="106"/>
      <c r="S36" s="17"/>
      <c r="T36" s="117"/>
    </row>
    <row r="37" spans="1:20">
      <c r="A37" s="107"/>
      <c r="B37" s="9"/>
      <c r="C37" s="86"/>
      <c r="D37" s="86"/>
      <c r="E37" s="86"/>
      <c r="F37" s="86"/>
      <c r="G37" s="86"/>
      <c r="H37" s="86"/>
      <c r="I37" s="17"/>
      <c r="J37" s="17"/>
      <c r="K37" s="17"/>
      <c r="L37" s="98"/>
      <c r="M37" s="117"/>
      <c r="N37" s="117"/>
      <c r="O37" s="117"/>
      <c r="P37" s="117"/>
      <c r="Q37" s="17"/>
      <c r="R37" s="106"/>
      <c r="S37" s="17"/>
      <c r="T37" s="117"/>
    </row>
    <row r="38" spans="1:20">
      <c r="A38" s="107"/>
      <c r="B38" s="9"/>
      <c r="C38" s="86"/>
      <c r="D38" s="86"/>
      <c r="E38" s="86"/>
      <c r="F38" s="86"/>
      <c r="G38" s="86"/>
      <c r="H38" s="86"/>
      <c r="I38" s="17"/>
      <c r="J38" s="17"/>
      <c r="K38" s="17"/>
      <c r="L38" s="98"/>
      <c r="M38" s="117"/>
      <c r="N38" s="117"/>
      <c r="O38" s="117"/>
      <c r="P38" s="117"/>
      <c r="Q38" s="17"/>
      <c r="R38" s="106"/>
      <c r="S38" s="17"/>
      <c r="T38" s="117"/>
    </row>
    <row r="39" spans="1:20">
      <c r="A39" s="107"/>
      <c r="B39" s="9"/>
      <c r="C39" s="86"/>
      <c r="D39" s="86"/>
      <c r="E39" s="86"/>
      <c r="F39" s="86"/>
      <c r="G39" s="86"/>
      <c r="H39" s="86"/>
      <c r="I39" s="17"/>
      <c r="J39" s="17"/>
      <c r="K39" s="17"/>
      <c r="L39" s="98"/>
      <c r="M39" s="117"/>
      <c r="N39" s="117"/>
      <c r="O39" s="117"/>
      <c r="P39" s="117"/>
      <c r="Q39" s="17"/>
      <c r="R39" s="106"/>
      <c r="S39" s="17"/>
      <c r="T39" s="117"/>
    </row>
    <row r="40" spans="1:20">
      <c r="A40" s="107"/>
      <c r="B40" s="9"/>
      <c r="C40" s="86"/>
      <c r="D40" s="86"/>
      <c r="E40" s="86"/>
      <c r="F40" s="86"/>
      <c r="G40" s="86"/>
      <c r="H40" s="86"/>
      <c r="I40" s="17"/>
      <c r="J40" s="17"/>
      <c r="K40" s="17"/>
      <c r="L40" s="98"/>
      <c r="M40" s="117"/>
      <c r="N40" s="117"/>
      <c r="O40" s="117"/>
      <c r="P40" s="117"/>
      <c r="Q40" s="30"/>
      <c r="R40" s="43"/>
      <c r="S40" s="17"/>
      <c r="T40" s="117"/>
    </row>
  </sheetData>
  <phoneticPr fontId="117"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40"/>
  <sheetViews>
    <sheetView workbookViewId="0">
      <selection activeCell="G4" sqref="G4"/>
    </sheetView>
  </sheetViews>
  <sheetFormatPr baseColWidth="10" defaultColWidth="17.1640625" defaultRowHeight="12.75" customHeight="1"/>
  <cols>
    <col min="2" max="2" width="36" customWidth="1"/>
    <col min="3" max="3" width="10.1640625" customWidth="1"/>
    <col min="4" max="4" width="10.6640625" customWidth="1"/>
    <col min="5" max="5" width="17.1640625" customWidth="1"/>
    <col min="6" max="6" width="14" customWidth="1"/>
    <col min="7" max="7" width="10.5" customWidth="1"/>
    <col min="8" max="8" width="15.5" customWidth="1"/>
    <col min="9" max="9" width="12.5" customWidth="1"/>
    <col min="10" max="10" width="9" customWidth="1"/>
    <col min="11" max="12" width="10.5" customWidth="1"/>
    <col min="13" max="13" width="42.6640625" customWidth="1"/>
    <col min="14" max="14" width="23.5" customWidth="1"/>
    <col min="18" max="18" width="14.5" customWidth="1"/>
    <col min="19" max="19" width="9.6640625" customWidth="1"/>
    <col min="21" max="21" width="14.5" customWidth="1"/>
    <col min="22" max="22" width="52.5" customWidth="1"/>
  </cols>
  <sheetData>
    <row r="1" spans="1:22">
      <c r="A1" s="82" t="str">
        <f>Calculations!A1</f>
        <v>Module Name</v>
      </c>
      <c r="B1" s="82" t="str">
        <f>Calculations!B1</f>
        <v>Students per Group</v>
      </c>
      <c r="C1" s="82" t="str">
        <f>Calculations!C1</f>
        <v>Students per Class</v>
      </c>
      <c r="D1" s="118" t="str">
        <f>Calculations!D1</f>
        <v>Groups per class</v>
      </c>
      <c r="E1" s="118" t="str">
        <f>Calculations!E1</f>
        <v>Number of Class Kits to Order</v>
      </c>
      <c r="F1" s="118" t="str">
        <f>Calculations!F1</f>
        <v>Bulk Order Kit Cost</v>
      </c>
      <c r="G1" s="82" t="str">
        <f>Calculations!G1</f>
        <v>Total Order Cost</v>
      </c>
      <c r="H1" s="96" t="str">
        <f>Calculations!H1</f>
        <v>Total Expendables Cost</v>
      </c>
      <c r="I1" s="71"/>
      <c r="R1" s="119"/>
      <c r="S1" s="97"/>
      <c r="U1" s="119"/>
    </row>
    <row r="2" spans="1:22">
      <c r="A2" s="58" t="str">
        <f>Calculations!A2</f>
        <v>Solar Car</v>
      </c>
      <c r="B2" s="134">
        <f>Calculations!B2</f>
        <v>2</v>
      </c>
      <c r="C2" s="134">
        <f>Calculations!C2</f>
        <v>18</v>
      </c>
      <c r="D2" s="134">
        <f>Calculations!D2</f>
        <v>9</v>
      </c>
      <c r="E2" s="134">
        <f>Calculations!E2</f>
        <v>10</v>
      </c>
      <c r="F2" s="139">
        <f>Calculations!F2</f>
        <v>397.77100000000002</v>
      </c>
      <c r="G2" s="58">
        <f>Calculations!G2</f>
        <v>3977.71</v>
      </c>
      <c r="H2" s="58">
        <f>Calculations!H2</f>
        <v>12.940000000000001</v>
      </c>
      <c r="I2" s="55"/>
      <c r="J2" s="63"/>
      <c r="K2" s="63"/>
      <c r="L2" s="63"/>
      <c r="M2" s="63"/>
      <c r="N2" s="63"/>
      <c r="O2" s="63"/>
      <c r="P2" s="63"/>
      <c r="Q2" s="63"/>
      <c r="R2" s="2"/>
      <c r="S2" s="1"/>
      <c r="T2" s="63"/>
      <c r="U2" s="2"/>
      <c r="V2" s="63"/>
    </row>
    <row r="3" spans="1:22">
      <c r="A3" s="26" t="str">
        <f>Calculations!A3</f>
        <v>Part Description</v>
      </c>
      <c r="B3" s="26" t="str">
        <f>Calculations!B3</f>
        <v>Ordering Notes</v>
      </c>
      <c r="C3" s="26" t="str">
        <f>Calculations!D3</f>
        <v>Activity</v>
      </c>
      <c r="D3" s="26" t="str">
        <f>Calculations!E3</f>
        <v>Expendable</v>
      </c>
      <c r="E3" s="26" t="str">
        <f>Calculations!I3</f>
        <v>Suggested Vendor</v>
      </c>
      <c r="F3" s="26" t="str">
        <f>Calculations!J3</f>
        <v>Suggested Vendor Part Number</v>
      </c>
      <c r="G3" s="26" t="str">
        <f>Calculations!K3</f>
        <v>Pack Price from Vendor</v>
      </c>
      <c r="H3" s="26" t="str">
        <f>Calculations!L3</f>
        <v>Items per Pack from Vendor</v>
      </c>
      <c r="I3" s="26" t="str">
        <f>Calculations!M3</f>
        <v>Price per Item</v>
      </c>
      <c r="J3" s="26" t="str">
        <f>Calculations!H3</f>
        <v>Total Items per Kit</v>
      </c>
      <c r="K3" s="26" t="str">
        <f>Calculations!O3</f>
        <v>Total Packs for all Class Kits</v>
      </c>
      <c r="L3" s="26" t="str">
        <f>Calculations!P3</f>
        <v>Total Price for all Class Kits</v>
      </c>
      <c r="M3" s="90" t="str">
        <f>Calculations!Q3</f>
        <v>Link to Part on Website</v>
      </c>
      <c r="N3" s="102" t="str">
        <f>Calculations!R3</f>
        <v>Backup Vendor</v>
      </c>
      <c r="O3" s="102" t="str">
        <f>Calculations!S3</f>
        <v>Backup Vendor Part Number</v>
      </c>
      <c r="P3" s="102" t="str">
        <f>Calculations!T3</f>
        <v>Pack Price from Backup Vendor</v>
      </c>
      <c r="Q3" s="102" t="str">
        <f>Calculations!U3</f>
        <v>Items per Pack from Backup Vendor</v>
      </c>
      <c r="R3" s="66" t="str">
        <f>Calculations!V3</f>
        <v>Price per Item from Backup Vendor</v>
      </c>
      <c r="S3" s="65" t="str">
        <f>Calculations!H3</f>
        <v>Total Items per Kit</v>
      </c>
      <c r="T3" s="102" t="str">
        <f>Calculations!X3</f>
        <v>Total Packs for all Class Kits - Backup Vendor</v>
      </c>
      <c r="U3" s="66" t="str">
        <f>Calculations!Y3</f>
        <v>Total Price for all Class Kits - Backup Vendor</v>
      </c>
      <c r="V3" s="101" t="str">
        <f>Calculations!Z3</f>
        <v>Link to Part on Backup Vendor Website</v>
      </c>
    </row>
    <row r="4" spans="1:22">
      <c r="A4" s="107" t="str">
        <f>Calculations!A4</f>
        <v>Chalk</v>
      </c>
      <c r="B4" s="17" t="str">
        <f>Calculations!B4</f>
        <v>This is for drawing a start and finish line on the sidewalk so you only need 1-2 pieces of chalk.</v>
      </c>
      <c r="C4" s="98">
        <f>Calculations!D4</f>
        <v>3</v>
      </c>
      <c r="D4" s="86" t="str">
        <f>Calculations!E4</f>
        <v>Multiuse</v>
      </c>
      <c r="E4" s="86" t="str">
        <f>Calculations!I4</f>
        <v>Discount School Supply</v>
      </c>
      <c r="F4" s="86" t="str">
        <f>HYPERLINK(Calculations!Q4,Calculations!J4)</f>
        <v>8WWCOLORCH</v>
      </c>
      <c r="G4" s="86">
        <f>Calculations!K4</f>
        <v>0.95</v>
      </c>
      <c r="H4" s="86">
        <f>Calculations!L4</f>
        <v>12</v>
      </c>
      <c r="I4" s="36">
        <f t="shared" ref="I4:I15" si="0">G4/H4</f>
        <v>7.9166666666666663E-2</v>
      </c>
      <c r="J4" s="36">
        <f>Calculations!H4</f>
        <v>1</v>
      </c>
      <c r="K4" s="17">
        <f t="shared" ref="K4:K15" si="1">ROUNDUP((($E$2*J4)/H4),0)</f>
        <v>1</v>
      </c>
      <c r="L4" s="17">
        <f t="shared" ref="L4:L15" si="2">K4*G4</f>
        <v>0.95</v>
      </c>
      <c r="M4" s="98" t="str">
        <f>HYPERLINK(Calculations!Q4,Calculations!Q4)</f>
        <v>http://www.discountschoolsupply.com/Product/ProductDetail.aspx?product=944&amp;keyword=chalk&amp;scategoryid=0&amp;CategorySearch=&amp;Brand=&amp;Price</v>
      </c>
      <c r="N4" s="117" t="str">
        <f>Calculations!R4</f>
        <v>Walmart</v>
      </c>
      <c r="O4" s="117">
        <f>HYPERLINK(Calculations!Z4,Calculations!S4)</f>
        <v>0</v>
      </c>
      <c r="P4" s="117">
        <f>Calculations!T4</f>
        <v>2.88</v>
      </c>
      <c r="Q4" s="117">
        <f>Calculations!U4</f>
        <v>1</v>
      </c>
      <c r="R4" s="51">
        <f>Calculations!V4</f>
        <v>2.88</v>
      </c>
      <c r="S4" s="12">
        <f>Calculations!H4</f>
        <v>1</v>
      </c>
      <c r="T4" s="17">
        <f>Calculations!X4</f>
        <v>10</v>
      </c>
      <c r="U4" s="17">
        <f>Calculations!Y4</f>
        <v>28.799999999999997</v>
      </c>
      <c r="V4" s="114" t="str">
        <f>Calculations!Z4</f>
        <v>http://www.walmart.com/search/search-ng.do?search_query=colored+chalk&amp;search_constraint=0&amp;ic=16_0&amp;search_sort=4&amp;cat_id=0</v>
      </c>
    </row>
    <row r="5" spans="1:22">
      <c r="A5" s="107" t="str">
        <f>Calculations!A5</f>
        <v>3/4" Wide Masking Tape</v>
      </c>
      <c r="B5" s="17" t="str">
        <f>Calculations!B5</f>
        <v>Any masking tape or electrical tape will work.</v>
      </c>
      <c r="C5" s="98">
        <f>Calculations!D5</f>
        <v>2</v>
      </c>
      <c r="D5" s="86" t="str">
        <f>Calculations!E5</f>
        <v>Multiuse</v>
      </c>
      <c r="E5" s="86" t="str">
        <f>Calculations!I5</f>
        <v>Discount School Supply</v>
      </c>
      <c r="F5" s="86" t="str">
        <f>HYPERLINK(Calculations!Q5,Calculations!J5)</f>
        <v>8WWMASKSET</v>
      </c>
      <c r="G5" s="86">
        <f>Calculations!K5</f>
        <v>9.99</v>
      </c>
      <c r="H5" s="86">
        <f>Calculations!L5</f>
        <v>6</v>
      </c>
      <c r="I5" s="130">
        <f t="shared" si="0"/>
        <v>1.665</v>
      </c>
      <c r="J5" s="36">
        <f>Calculations!H5</f>
        <v>1</v>
      </c>
      <c r="K5" s="17">
        <f t="shared" si="1"/>
        <v>2</v>
      </c>
      <c r="L5" s="17">
        <f t="shared" si="2"/>
        <v>19.98</v>
      </c>
      <c r="M5" s="98" t="str">
        <f>HYPERLINK(Calculations!Q5,Calculations!Q5)</f>
        <v>http://www.discountschoolsupply.com/NewDSS/Product/ProductDetail.aspx?product=23402&amp;keyword=8WWMASKSET&amp;scategoryid=0&amp;CategorySearch=&amp;Brand=&amp;Price=</v>
      </c>
      <c r="N5" s="117" t="str">
        <f>Calculations!R5</f>
        <v>Walmart</v>
      </c>
      <c r="O5" s="117">
        <f>HYPERLINK(Calculations!Z5,Calculations!S5)</f>
        <v>0</v>
      </c>
      <c r="P5" s="117">
        <f>Calculations!T5</f>
        <v>8.9499999999999993</v>
      </c>
      <c r="Q5" s="117">
        <f>Calculations!U5</f>
        <v>5</v>
      </c>
      <c r="R5" s="51">
        <f>Calculations!V5</f>
        <v>1.7899999999999998</v>
      </c>
      <c r="S5" s="12">
        <f>Calculations!H5</f>
        <v>1</v>
      </c>
      <c r="T5" s="17">
        <f>Calculations!X5</f>
        <v>2</v>
      </c>
      <c r="U5" s="17">
        <f>Calculations!Y5</f>
        <v>17.899999999999999</v>
      </c>
      <c r="V5" s="114" t="str">
        <f>Calculations!Z5</f>
        <v>http://www.walmart.com/ip/Office-Impressions-GENERAL-PURPOSE-MASKING-TAPE-3-4-X-60-YARDS-3-CORE-NATURAL-5-Pack/19487650</v>
      </c>
    </row>
    <row r="6" spans="1:22">
      <c r="A6" s="107" t="str">
        <f>Calculations!A6</f>
        <v>Scissors</v>
      </c>
      <c r="B6" s="17">
        <f>Calculations!B6</f>
        <v>0</v>
      </c>
      <c r="C6" s="98" t="str">
        <f>Calculations!D6</f>
        <v>3,4</v>
      </c>
      <c r="D6" s="86" t="str">
        <f>Calculations!E6</f>
        <v>No</v>
      </c>
      <c r="E6" s="86" t="str">
        <f>Calculations!I6</f>
        <v>Discount School Supply</v>
      </c>
      <c r="F6" s="86" t="str">
        <f>HYPERLINK(Calculations!Q6,Calculations!J6)</f>
        <v>8WWTEACHER</v>
      </c>
      <c r="G6" s="86">
        <f>Calculations!K6</f>
        <v>13.49</v>
      </c>
      <c r="H6" s="86">
        <f>Calculations!L6</f>
        <v>12</v>
      </c>
      <c r="I6" s="36">
        <f t="shared" si="0"/>
        <v>1.1241666666666668</v>
      </c>
      <c r="J6" s="36">
        <f>Calculations!H6</f>
        <v>2</v>
      </c>
      <c r="K6" s="17">
        <f t="shared" si="1"/>
        <v>2</v>
      </c>
      <c r="L6" s="17">
        <f t="shared" si="2"/>
        <v>26.98</v>
      </c>
      <c r="M6" s="98" t="str">
        <f>HYPERLINK(Calculations!Q6,Calculations!Q6)</f>
        <v>http://www.discountschoolsupply.com/Product/ProductDetail.aspx?product=15605&amp;keyword=scissors&amp;scategoryid=0&amp;CategorySearch=&amp;Brand=&amp;Price=</v>
      </c>
      <c r="N6" s="117" t="str">
        <f>Calculations!R6</f>
        <v>Walmart</v>
      </c>
      <c r="O6" s="117">
        <f>HYPERLINK(Calculations!Z6,Calculations!S6)</f>
        <v>0</v>
      </c>
      <c r="P6" s="117">
        <f>Calculations!T6</f>
        <v>2.97</v>
      </c>
      <c r="Q6" s="117">
        <f>Calculations!U6</f>
        <v>1</v>
      </c>
      <c r="R6" s="51">
        <f>Calculations!V6</f>
        <v>2.97</v>
      </c>
      <c r="S6" s="12">
        <f>Calculations!H6</f>
        <v>2</v>
      </c>
      <c r="T6" s="17">
        <f>Calculations!X6</f>
        <v>20</v>
      </c>
      <c r="U6" s="17">
        <f>Calculations!Y6</f>
        <v>59.400000000000006</v>
      </c>
      <c r="V6" s="114" t="str">
        <f>Calculations!Z6</f>
        <v>http://www.walmart.com/search/search-ng.do?search_query=scissors&amp;ic=16_0&amp;Find=Find&amp;search_constraint=0</v>
      </c>
    </row>
    <row r="7" spans="1:22">
      <c r="A7" s="107" t="str">
        <f>Calculations!A7</f>
        <v>Stopwatch</v>
      </c>
      <c r="B7" s="17" t="str">
        <f>Calculations!B7</f>
        <v>Walmart probably sells a stop watch, I just can't find it on their website. There is nothing special about this watch so if you can find cheaper, get it.</v>
      </c>
      <c r="C7" s="98" t="str">
        <f>Calculations!D7</f>
        <v>3,4</v>
      </c>
      <c r="D7" s="86" t="str">
        <f>Calculations!E7</f>
        <v>No</v>
      </c>
      <c r="E7" s="86" t="str">
        <f>Calculations!I7</f>
        <v>Discount School Supply</v>
      </c>
      <c r="F7" s="86" t="str">
        <f>HYPERLINK(Calculations!Q7,Calculations!J7)</f>
        <v>8WWSTOPW</v>
      </c>
      <c r="G7" s="86">
        <f>Calculations!K7</f>
        <v>6.69</v>
      </c>
      <c r="H7" s="86">
        <f>Calculations!L7</f>
        <v>1</v>
      </c>
      <c r="I7" s="36">
        <f t="shared" si="0"/>
        <v>6.69</v>
      </c>
      <c r="J7" s="36">
        <f>Calculations!H7</f>
        <v>5</v>
      </c>
      <c r="K7" s="17">
        <f t="shared" si="1"/>
        <v>50</v>
      </c>
      <c r="L7" s="17">
        <f t="shared" si="2"/>
        <v>334.5</v>
      </c>
      <c r="M7" s="98" t="str">
        <f>HYPERLINK(Calculations!Q7,Calculations!Q7)</f>
        <v>http://www.discountschoolsupply.com/Product/ProductDetail.aspx?product=28483&amp;keyword=&amp;quot;stop%20watch&amp;quot;&amp;scategoryid=0&amp;CategorySearch=&amp;Brand=&amp;Price=</v>
      </c>
      <c r="N7" s="117" t="str">
        <f>Calculations!R7</f>
        <v>Psupplements.com</v>
      </c>
      <c r="O7" s="117" t="str">
        <f>HYPERLINK(Calculations!Z7,Calculations!S7)</f>
        <v>NA</v>
      </c>
      <c r="P7" s="117">
        <f>Calculations!T7</f>
        <v>6.99</v>
      </c>
      <c r="Q7" s="117">
        <f>Calculations!U7</f>
        <v>1</v>
      </c>
      <c r="R7" s="51">
        <f>Calculations!V7</f>
        <v>6.99</v>
      </c>
      <c r="S7" s="12">
        <f>Calculations!H7</f>
        <v>5</v>
      </c>
      <c r="T7" s="17">
        <f>Calculations!X7</f>
        <v>50</v>
      </c>
      <c r="U7" s="17">
        <f>Calculations!Y7</f>
        <v>349.5</v>
      </c>
      <c r="V7" s="114" t="str">
        <f>Calculations!Z7</f>
        <v xml:space="preserve">http://www.paramount-supplements.com/ec.html </v>
      </c>
    </row>
    <row r="8" spans="1:22">
      <c r="A8" s="107" t="str">
        <f>Calculations!A8</f>
        <v>9 " Wires w/ Small Alligator Clips</v>
      </c>
      <c r="B8" s="17" t="str">
        <f>Calculations!B8</f>
        <v>This could be replaced with a wire cutter/stripper and any 16 or higher (smaller) gauge wire.</v>
      </c>
      <c r="C8" s="98">
        <f>Calculations!D8</f>
        <v>2</v>
      </c>
      <c r="D8" s="86" t="str">
        <f>Calculations!E8</f>
        <v>No</v>
      </c>
      <c r="E8" s="86" t="str">
        <f>Calculations!I8</f>
        <v>Jameco</v>
      </c>
      <c r="F8" s="86">
        <f>HYPERLINK(Calculations!Q8,Calculations!J8)</f>
        <v>10444</v>
      </c>
      <c r="G8" s="86">
        <f>Calculations!K8</f>
        <v>4.95</v>
      </c>
      <c r="H8" s="86">
        <f>Calculations!L8</f>
        <v>10</v>
      </c>
      <c r="I8" s="36">
        <f t="shared" si="0"/>
        <v>0.495</v>
      </c>
      <c r="J8" s="36">
        <f>Calculations!H8</f>
        <v>18</v>
      </c>
      <c r="K8" s="17">
        <f t="shared" si="1"/>
        <v>18</v>
      </c>
      <c r="L8" s="17">
        <f t="shared" si="2"/>
        <v>89.100000000000009</v>
      </c>
      <c r="M8" s="98" t="str">
        <f>HYPERLINK(Calculations!Q8,Calculations!Q8)</f>
        <v>http://www.jameco.com/webapp/wcs/stores/servlet/ProductDisplay?langId=-1&amp;productId=10444&amp;catalogId=10001&amp;freeText=10444&amp;app.products.maxperpage=15&amp;storeId=10001&amp;search_type=jamecoall&amp;ddkey=http:StoreCatalogDrillDownView</v>
      </c>
      <c r="N8" s="117" t="str">
        <f>Calculations!R8</f>
        <v>Amazon</v>
      </c>
      <c r="O8" s="117">
        <f>HYPERLINK(Calculations!Z8,Calculations!S8)</f>
        <v>0</v>
      </c>
      <c r="P8" s="117">
        <f>Calculations!T8</f>
        <v>3.6</v>
      </c>
      <c r="Q8" s="117">
        <f>Calculations!U8</f>
        <v>10</v>
      </c>
      <c r="R8" s="51">
        <f>Calculations!V8</f>
        <v>0.36</v>
      </c>
      <c r="S8" s="12">
        <f>Calculations!H8</f>
        <v>18</v>
      </c>
      <c r="T8" s="17">
        <f>Calculations!X8</f>
        <v>18</v>
      </c>
      <c r="U8" s="17">
        <f>Calculations!Y8</f>
        <v>64.8</v>
      </c>
      <c r="V8" s="114" t="str">
        <f>Calculations!Z8</f>
        <v>http://www.amazon.com/SE-TL10-Clip-Test-10-Piece/dp/B0002KRABU/ref=sr_1_1?ie=UTF8&amp;qid=1344025449&amp;sr=8-1&amp;keywords=alligator+clips</v>
      </c>
    </row>
    <row r="9" spans="1:22">
      <c r="A9" s="107" t="str">
        <f>Calculations!A9</f>
        <v>Digital Multimeter</v>
      </c>
      <c r="B9" s="17" t="str">
        <f>Calculations!B9</f>
        <v>The price improves as you order more from Jameco.</v>
      </c>
      <c r="C9" s="98" t="str">
        <f>Calculations!D9</f>
        <v>1,2</v>
      </c>
      <c r="D9" s="86" t="str">
        <f>Calculations!E9</f>
        <v>No</v>
      </c>
      <c r="E9" s="86" t="str">
        <f>Calculations!I9</f>
        <v>Jameco</v>
      </c>
      <c r="F9" s="86">
        <f>HYPERLINK(Calculations!Q9,Calculations!J9)</f>
        <v>220741</v>
      </c>
      <c r="G9" s="86">
        <f>Calculations!K9</f>
        <v>19.95</v>
      </c>
      <c r="H9" s="86">
        <f>Calculations!L9</f>
        <v>1</v>
      </c>
      <c r="I9" s="36">
        <f t="shared" si="0"/>
        <v>19.95</v>
      </c>
      <c r="J9" s="36">
        <f>Calculations!H9</f>
        <v>5</v>
      </c>
      <c r="K9" s="17">
        <f t="shared" si="1"/>
        <v>50</v>
      </c>
      <c r="L9" s="17">
        <f t="shared" si="2"/>
        <v>997.5</v>
      </c>
      <c r="M9" s="98" t="str">
        <f>HYPERLINK(Calculations!Q9,Calculations!Q9)</f>
        <v xml:space="preserve">http://www.jameco.com/webapp/wcs/stores/servlet/ProductDisplay?langId=-1&amp;storeId=10001&amp;catalogId=10001&amp;pa=220741&amp;productId=220741 </v>
      </c>
      <c r="N9" s="117" t="str">
        <f>Calculations!R9</f>
        <v>Walmart</v>
      </c>
      <c r="O9" s="117">
        <f>HYPERLINK(Calculations!Z9,Calculations!S9)</f>
        <v>0</v>
      </c>
      <c r="P9" s="117">
        <f>Calculations!T9</f>
        <v>12.37</v>
      </c>
      <c r="Q9" s="117">
        <f>Calculations!U9</f>
        <v>1</v>
      </c>
      <c r="R9" s="51">
        <f>Calculations!V9</f>
        <v>12.37</v>
      </c>
      <c r="S9" s="12">
        <f>Calculations!H9</f>
        <v>5</v>
      </c>
      <c r="T9" s="17">
        <f>Calculations!X9</f>
        <v>50</v>
      </c>
      <c r="U9" s="17">
        <f>Calculations!Y9</f>
        <v>618.5</v>
      </c>
      <c r="V9" s="114" t="str">
        <f>Calculations!Z9</f>
        <v>http://www.walmart.com/ip/Innova-3300-Equus-3300-Hands-free-Digital-Multimeter/14644665</v>
      </c>
    </row>
    <row r="10" spans="1:22">
      <c r="A10" s="107" t="str">
        <f>Calculations!A10</f>
        <v>AA Batteries</v>
      </c>
      <c r="B10" s="17">
        <f>Calculations!B10</f>
        <v>0</v>
      </c>
      <c r="C10" s="98" t="str">
        <f>Calculations!D10</f>
        <v>1,2</v>
      </c>
      <c r="D10" s="86" t="str">
        <f>Calculations!E10</f>
        <v>Multiuse</v>
      </c>
      <c r="E10" s="86" t="str">
        <f>Calculations!I10</f>
        <v>Jameco</v>
      </c>
      <c r="F10" s="86">
        <f>HYPERLINK(Calculations!Q10,Calculations!J10)</f>
        <v>198707</v>
      </c>
      <c r="G10" s="86">
        <f>Calculations!K10</f>
        <v>0.79</v>
      </c>
      <c r="H10" s="86">
        <f>Calculations!L10</f>
        <v>1</v>
      </c>
      <c r="I10" s="36">
        <f t="shared" si="0"/>
        <v>0.79</v>
      </c>
      <c r="J10" s="36">
        <f>Calculations!H10</f>
        <v>9</v>
      </c>
      <c r="K10" s="17">
        <f t="shared" si="1"/>
        <v>90</v>
      </c>
      <c r="L10" s="17">
        <f t="shared" si="2"/>
        <v>71.100000000000009</v>
      </c>
      <c r="M10" s="98" t="str">
        <f>HYPERLINK(Calculations!Q10,Calculations!Q10)</f>
        <v xml:space="preserve">http://www.jameco.com/webapp/wcs/stores/servlet/ProductDisplay?langId=-1&amp;storeId=10001&amp;catalogId=10001&amp;productId=198707 </v>
      </c>
      <c r="N10" s="117" t="str">
        <f>Calculations!R10</f>
        <v>Walmart</v>
      </c>
      <c r="O10" s="117">
        <f>HYPERLINK(Calculations!Z10,Calculations!S10)</f>
        <v>0</v>
      </c>
      <c r="P10" s="117">
        <f>Calculations!T10</f>
        <v>12</v>
      </c>
      <c r="Q10" s="117">
        <f>Calculations!U10</f>
        <v>48</v>
      </c>
      <c r="R10" s="51">
        <f>Calculations!V10</f>
        <v>0.25</v>
      </c>
      <c r="S10" s="12">
        <f>Calculations!H10</f>
        <v>9</v>
      </c>
      <c r="T10" s="17">
        <f>Calculations!X10</f>
        <v>2</v>
      </c>
      <c r="U10" s="17">
        <f>Calculations!Y10</f>
        <v>24</v>
      </c>
      <c r="V10" s="114" t="str">
        <f>Calculations!Z10</f>
        <v>http://www.walmart.com/ip/Rayovac-815-48BX4F-Rayovac-Alkaline-AA-Battery-Cube-48-ct/19397290</v>
      </c>
    </row>
    <row r="11" spans="1:22">
      <c r="A11" s="107" t="str">
        <f>Calculations!A11</f>
        <v>Double Sided Foam Mounting Tape</v>
      </c>
      <c r="B11" s="17" t="str">
        <f>Calculations!B11</f>
        <v>This can be a role of doublesided foam tape or individual squares.</v>
      </c>
      <c r="C11" s="98">
        <f>Calculations!D11</f>
        <v>3</v>
      </c>
      <c r="D11" s="86" t="str">
        <f>Calculations!E11</f>
        <v>Yes</v>
      </c>
      <c r="E11" s="86" t="str">
        <f>Calculations!I11</f>
        <v>Lowes</v>
      </c>
      <c r="F11" s="86">
        <f>HYPERLINK(Calculations!Q11,Calculations!J11)</f>
        <v>394734</v>
      </c>
      <c r="G11" s="86">
        <f>Calculations!K11</f>
        <v>3.97</v>
      </c>
      <c r="H11" s="86">
        <f>Calculations!L11</f>
        <v>1</v>
      </c>
      <c r="I11" s="36">
        <f t="shared" si="0"/>
        <v>3.97</v>
      </c>
      <c r="J11" s="36">
        <f>Calculations!H11</f>
        <v>1</v>
      </c>
      <c r="K11" s="17">
        <f t="shared" si="1"/>
        <v>10</v>
      </c>
      <c r="L11" s="17">
        <f t="shared" si="2"/>
        <v>39.700000000000003</v>
      </c>
      <c r="M11" s="98" t="str">
        <f>HYPERLINK(Calculations!Q11,Calculations!Q11)</f>
        <v>http://www.lowes.com/pd_394734-98-110/DC_0__?productId=3715096&amp;Ntt=double+sided&amp;pl=1&amp;currentURL=%2Fpl__0__s%3FNtt%3Ddouble%2Bsided&amp;facetInfo=</v>
      </c>
      <c r="N11" s="117" t="str">
        <f>Calculations!R11</f>
        <v>Walmart</v>
      </c>
      <c r="O11" s="117">
        <f>HYPERLINK(Calculations!Z11,Calculations!S11)</f>
        <v>0</v>
      </c>
      <c r="P11" s="117">
        <f>Calculations!T11</f>
        <v>4.97</v>
      </c>
      <c r="Q11" s="117">
        <f>Calculations!U11</f>
        <v>1</v>
      </c>
      <c r="R11" s="51">
        <f>Calculations!V11</f>
        <v>4.97</v>
      </c>
      <c r="S11" s="12">
        <f>Calculations!H11</f>
        <v>1</v>
      </c>
      <c r="T11" s="17">
        <f>Calculations!X11</f>
        <v>10</v>
      </c>
      <c r="U11" s="17">
        <f>Calculations!Y11</f>
        <v>49.699999999999996</v>
      </c>
      <c r="V11" s="114" t="str">
        <f>Calculations!Z11</f>
        <v>http://www.walmart.com/ip/Scotch-Indoor-Mounting-Tape/19232278</v>
      </c>
    </row>
    <row r="12" spans="1:22">
      <c r="A12" s="107" t="str">
        <f>Calculations!A12</f>
        <v>Tape Measure</v>
      </c>
      <c r="B12" s="17">
        <f>Calculations!B12</f>
        <v>0</v>
      </c>
      <c r="C12" s="98">
        <f>Calculations!D12</f>
        <v>3</v>
      </c>
      <c r="D12" s="86" t="str">
        <f>Calculations!E12</f>
        <v>No</v>
      </c>
      <c r="E12" s="86" t="str">
        <f>Calculations!I12</f>
        <v>Lowes</v>
      </c>
      <c r="F12" s="86">
        <f>HYPERLINK(Calculations!Q12,Calculations!J12)</f>
        <v>174138</v>
      </c>
      <c r="G12" s="86">
        <f>Calculations!K12</f>
        <v>3.08</v>
      </c>
      <c r="H12" s="86">
        <f>Calculations!L12</f>
        <v>1</v>
      </c>
      <c r="I12" s="36">
        <f t="shared" si="0"/>
        <v>3.08</v>
      </c>
      <c r="J12" s="36">
        <f>Calculations!H12</f>
        <v>1</v>
      </c>
      <c r="K12" s="17">
        <f t="shared" si="1"/>
        <v>10</v>
      </c>
      <c r="L12" s="17">
        <f t="shared" si="2"/>
        <v>30.8</v>
      </c>
      <c r="M12" s="98" t="str">
        <f>HYPERLINK(Calculations!Q12,Calculations!Q12)</f>
        <v>http://www.lowes.com/pd_174138-16878-48052_0_?productId=1043631&amp;Ntt=tape%20measure&amp;Ntk=i_products&amp;Ns=p_product_price|1&amp;pl=1&amp;currentURL=/pl__0__s?Ntk=i_products$rpp=15$Ntt=tape%20measure$Ns=p_product_price|148052_0_?productId=1043631&amp;Ntt=tape%20measure&amp;Ntk</v>
      </c>
      <c r="N12" s="117" t="str">
        <f>Calculations!R12</f>
        <v>Lowes</v>
      </c>
      <c r="O12" s="117">
        <f>HYPERLINK(Calculations!Z12,Calculations!S12)</f>
        <v>82288</v>
      </c>
      <c r="P12" s="117">
        <f>Calculations!T12</f>
        <v>1.98</v>
      </c>
      <c r="Q12" s="117">
        <f>Calculations!U12</f>
        <v>1</v>
      </c>
      <c r="R12" s="51">
        <f>Calculations!V12</f>
        <v>1.98</v>
      </c>
      <c r="S12" s="12">
        <f>Calculations!H12</f>
        <v>1</v>
      </c>
      <c r="T12" s="17">
        <f>Calculations!X12</f>
        <v>10</v>
      </c>
      <c r="U12" s="17">
        <f>Calculations!Y12</f>
        <v>19.8</v>
      </c>
      <c r="V12" s="114" t="str">
        <f>Calculations!Z12</f>
        <v>http://www.lowes.com/pd_82288-16878-61437_4294857423+5003694_4294937087_?productId=3356388&amp;Ns=p_product_qty_sales_dollar|1&amp;pl=1&amp;currentURL=%2Fpl_1%2B5_4294857423%2B5003694_4294937087_%3FNs%3Dp_product_qty_sales_dollar%7C1&amp;facetInfo=$1%20-%20$5</v>
      </c>
    </row>
    <row r="13" spans="1:22">
      <c r="A13" s="107" t="str">
        <f>Calculations!A13</f>
        <v>Scotch Tape</v>
      </c>
      <c r="B13" s="17">
        <f>Calculations!B13</f>
        <v>0</v>
      </c>
      <c r="C13" s="98" t="str">
        <f>Calculations!D13</f>
        <v>Multiple 1,2</v>
      </c>
      <c r="D13" s="86" t="str">
        <f>Calculations!E13</f>
        <v>Multiuse</v>
      </c>
      <c r="E13" s="86" t="str">
        <f>Calculations!I13</f>
        <v>Lowes</v>
      </c>
      <c r="F13" s="86">
        <f>HYPERLINK(Calculations!Q13,Calculations!J13)</f>
        <v>185231</v>
      </c>
      <c r="G13" s="86">
        <f>Calculations!K13</f>
        <v>2.74</v>
      </c>
      <c r="H13" s="86">
        <f>Calculations!L13</f>
        <v>1</v>
      </c>
      <c r="I13" s="36">
        <f t="shared" si="0"/>
        <v>2.74</v>
      </c>
      <c r="J13" s="36">
        <f>Calculations!H13</f>
        <v>1</v>
      </c>
      <c r="K13" s="17">
        <f t="shared" si="1"/>
        <v>10</v>
      </c>
      <c r="L13" s="17">
        <f t="shared" si="2"/>
        <v>27.400000000000002</v>
      </c>
      <c r="M13" s="98" t="str">
        <f>HYPERLINK(Calculations!Q13,Calculations!Q13)</f>
        <v>http://www.lowes.com/pd_185231-98-2105B_0__?productId=3454864&amp;Ntt=scotch+tape&amp;pl=1&amp;currentURL=%2Fpl__0__s%3FNtt%3Dscotch%2Btape&amp;facetInfo=</v>
      </c>
      <c r="N13" s="117" t="str">
        <f>Calculations!R13</f>
        <v>Staples</v>
      </c>
      <c r="O13" s="117">
        <f>HYPERLINK(Calculations!Z13,Calculations!S13)</f>
        <v>211540</v>
      </c>
      <c r="P13" s="117">
        <f>Calculations!T13</f>
        <v>13.99</v>
      </c>
      <c r="Q13" s="117">
        <f>Calculations!U13</f>
        <v>6</v>
      </c>
      <c r="R13" s="51">
        <f>Calculations!V13</f>
        <v>2.3316666666666666</v>
      </c>
      <c r="S13" s="12">
        <f>Calculations!H13</f>
        <v>1</v>
      </c>
      <c r="T13" s="17">
        <f>Calculations!X13</f>
        <v>2</v>
      </c>
      <c r="U13" s="17">
        <f>Calculations!Y13</f>
        <v>27.98</v>
      </c>
      <c r="V13" s="114" t="str">
        <f>Calculations!Z13</f>
        <v>http://www.staples.com/Scotch-Magic-Tape-with-Handheld-Dispenser-3-4-x-18-Yds-6/product_211540</v>
      </c>
    </row>
    <row r="14" spans="1:22">
      <c r="A14" s="107" t="str">
        <f>Calculations!A14</f>
        <v>SolGear</v>
      </c>
      <c r="B14" s="17">
        <f>Calculations!B14</f>
        <v>0</v>
      </c>
      <c r="C14" s="98" t="str">
        <f>Calculations!D14</f>
        <v>Multiple 1,2,3,4</v>
      </c>
      <c r="D14" s="86" t="str">
        <f>Calculations!E14</f>
        <v>Multiuse</v>
      </c>
      <c r="E14" s="86" t="str">
        <f>Calculations!I14</f>
        <v>Sunwind</v>
      </c>
      <c r="F14" s="86" t="str">
        <f>HYPERLINK(Calculations!Q14,Calculations!J14)</f>
        <v>NA</v>
      </c>
      <c r="G14" s="86">
        <f>Calculations!K14</f>
        <v>25</v>
      </c>
      <c r="H14" s="86">
        <f>Calculations!L14</f>
        <v>1</v>
      </c>
      <c r="I14" s="13">
        <f t="shared" si="0"/>
        <v>25</v>
      </c>
      <c r="J14" s="36">
        <f>Calculations!H14</f>
        <v>9</v>
      </c>
      <c r="K14" s="17">
        <f t="shared" si="1"/>
        <v>90</v>
      </c>
      <c r="L14" s="17">
        <f t="shared" si="2"/>
        <v>2250</v>
      </c>
      <c r="M14" s="98" t="str">
        <f>HYPERLINK(Calculations!Q14,Calculations!Q14)</f>
        <v>http://sunwindsolar.com/solar_sales_us/products.php?p=f28b9c76ab</v>
      </c>
      <c r="N14" s="117">
        <f>Calculations!R14</f>
        <v>0</v>
      </c>
      <c r="O14" s="117">
        <f>HYPERLINK(Calculations!Z14,Calculations!S14)</f>
        <v>0</v>
      </c>
      <c r="P14" s="117">
        <f>Calculations!T14</f>
        <v>0</v>
      </c>
      <c r="Q14" s="117">
        <f>Calculations!U14</f>
        <v>0</v>
      </c>
      <c r="R14" s="51" t="e">
        <f>Calculations!V14</f>
        <v>#DIV/0!</v>
      </c>
      <c r="S14" s="12">
        <f>Calculations!H14</f>
        <v>9</v>
      </c>
      <c r="T14" s="17" t="e">
        <f>Calculations!X14</f>
        <v>#DIV/0!</v>
      </c>
      <c r="U14" s="17" t="e">
        <f>Calculations!Y14</f>
        <v>#DIV/0!</v>
      </c>
      <c r="V14" s="114">
        <f>Calculations!Z14</f>
        <v>0</v>
      </c>
    </row>
    <row r="15" spans="1:22">
      <c r="A15" s="107" t="str">
        <f>Calculations!A15</f>
        <v>Storage Container</v>
      </c>
      <c r="B15" s="17" t="str">
        <f>Calculations!B15</f>
        <v>This is the container you'll put all of the parts in. 28-30 quarts is big enough, but you can buy bigger.</v>
      </c>
      <c r="C15" s="98" t="str">
        <f>Calculations!D15</f>
        <v>None</v>
      </c>
      <c r="D15" s="86" t="str">
        <f>Calculations!E15</f>
        <v>Yes</v>
      </c>
      <c r="E15" s="86" t="str">
        <f>Calculations!I15</f>
        <v>Lowes</v>
      </c>
      <c r="F15" s="86">
        <f>HYPERLINK(Calculations!Q15,Calculations!J15)</f>
        <v>336491</v>
      </c>
      <c r="G15" s="86">
        <f>Calculations!K15</f>
        <v>8.9700000000000006</v>
      </c>
      <c r="H15" s="86">
        <f>Calculations!L15</f>
        <v>1</v>
      </c>
      <c r="I15" s="13">
        <f t="shared" si="0"/>
        <v>8.9700000000000006</v>
      </c>
      <c r="J15" s="36">
        <f>Calculations!H15</f>
        <v>1</v>
      </c>
      <c r="K15" s="17">
        <f t="shared" si="1"/>
        <v>10</v>
      </c>
      <c r="L15" s="17">
        <f t="shared" si="2"/>
        <v>89.7</v>
      </c>
      <c r="M15" s="98" t="str">
        <f>HYPERLINK(Calculations!Q15,Calculations!Q15)</f>
        <v>http://www.lowes.com/pd_336491-62860-7103HFT-10-111-44_0__?catalogId=10051&amp;productId=3341162&amp;UserSearch=336491+&amp;Ntt=336491+&amp;N=0&amp;langId=-1&amp;storeId=10151&amp;rpp=48</v>
      </c>
      <c r="N15" s="117" t="str">
        <f>Calculations!R15</f>
        <v>Target</v>
      </c>
      <c r="O15" s="117">
        <f>HYPERLINK(Calculations!Z15,Calculations!S15)</f>
        <v>0</v>
      </c>
      <c r="P15" s="117">
        <f>Calculations!T15</f>
        <v>7.99</v>
      </c>
      <c r="Q15" s="117">
        <f>Calculations!U15</f>
        <v>1</v>
      </c>
      <c r="R15" s="51">
        <f>Calculations!V15</f>
        <v>7.99</v>
      </c>
      <c r="S15" s="12">
        <f>Calculations!H15</f>
        <v>1</v>
      </c>
      <c r="T15" s="17">
        <f>Calculations!X15</f>
        <v>10</v>
      </c>
      <c r="U15" s="17">
        <f>Calculations!Y15</f>
        <v>79.900000000000006</v>
      </c>
      <c r="V15" s="114" t="str">
        <f>Calculations!Z15</f>
        <v>http://www.target.com/p/sterilite-latch-box-clear-turquoise/-/A-13601724#?lnk=sc_qi_detaillink</v>
      </c>
    </row>
    <row r="16" spans="1:22">
      <c r="A16" s="107"/>
      <c r="B16" s="17"/>
      <c r="C16" s="98"/>
      <c r="D16" s="86"/>
      <c r="E16" s="86"/>
      <c r="F16" s="86"/>
      <c r="G16" s="86"/>
      <c r="H16" s="86"/>
      <c r="I16" s="36"/>
      <c r="J16" s="36"/>
      <c r="K16" s="17"/>
      <c r="L16" s="17"/>
      <c r="M16" s="98"/>
      <c r="N16" s="117"/>
      <c r="O16" s="117"/>
      <c r="P16" s="117"/>
      <c r="Q16" s="117"/>
      <c r="R16" s="51"/>
      <c r="S16" s="12"/>
      <c r="T16" s="17"/>
      <c r="U16" s="17"/>
      <c r="V16" s="114"/>
    </row>
    <row r="17" spans="1:22">
      <c r="A17" s="107"/>
      <c r="B17" s="17"/>
      <c r="C17" s="98"/>
      <c r="D17" s="86"/>
      <c r="E17" s="86"/>
      <c r="F17" s="86"/>
      <c r="G17" s="86"/>
      <c r="H17" s="86"/>
      <c r="I17" s="36"/>
      <c r="J17" s="36"/>
      <c r="K17" s="17"/>
      <c r="L17" s="17"/>
      <c r="M17" s="98"/>
      <c r="N17" s="117"/>
      <c r="O17" s="117"/>
      <c r="P17" s="117"/>
      <c r="Q17" s="117"/>
      <c r="R17" s="51"/>
      <c r="S17" s="12"/>
      <c r="T17" s="17"/>
      <c r="U17" s="17"/>
      <c r="V17" s="114"/>
    </row>
    <row r="18" spans="1:22">
      <c r="A18" s="107"/>
      <c r="B18" s="17"/>
      <c r="C18" s="98"/>
      <c r="D18" s="86"/>
      <c r="E18" s="86"/>
      <c r="F18" s="86"/>
      <c r="G18" s="86"/>
      <c r="H18" s="86"/>
      <c r="I18" s="36"/>
      <c r="J18" s="36"/>
      <c r="K18" s="17"/>
      <c r="L18" s="17"/>
      <c r="M18" s="98"/>
      <c r="N18" s="117"/>
      <c r="O18" s="117"/>
      <c r="P18" s="117"/>
      <c r="Q18" s="117"/>
      <c r="R18" s="51"/>
      <c r="S18" s="12"/>
      <c r="T18" s="17"/>
      <c r="U18" s="17"/>
      <c r="V18" s="114"/>
    </row>
    <row r="19" spans="1:22">
      <c r="A19" s="107"/>
      <c r="B19" s="17"/>
      <c r="C19" s="98"/>
      <c r="D19" s="86"/>
      <c r="E19" s="86"/>
      <c r="F19" s="86"/>
      <c r="G19" s="86"/>
      <c r="H19" s="86"/>
      <c r="I19" s="36"/>
      <c r="J19" s="36"/>
      <c r="K19" s="17"/>
      <c r="L19" s="17"/>
      <c r="M19" s="98"/>
      <c r="N19" s="117"/>
      <c r="O19" s="117"/>
      <c r="P19" s="117"/>
      <c r="Q19" s="117"/>
      <c r="R19" s="51"/>
      <c r="S19" s="12"/>
      <c r="T19" s="17"/>
      <c r="U19" s="17"/>
      <c r="V19" s="114"/>
    </row>
    <row r="20" spans="1:22">
      <c r="A20" s="107"/>
      <c r="B20" s="17"/>
      <c r="C20" s="98"/>
      <c r="D20" s="86"/>
      <c r="E20" s="86"/>
      <c r="F20" s="86"/>
      <c r="G20" s="86"/>
      <c r="H20" s="86"/>
      <c r="I20" s="36"/>
      <c r="J20" s="36"/>
      <c r="K20" s="17"/>
      <c r="L20" s="17"/>
      <c r="M20" s="98"/>
      <c r="N20" s="117"/>
      <c r="O20" s="117"/>
      <c r="P20" s="117"/>
      <c r="Q20" s="117"/>
      <c r="R20" s="51"/>
      <c r="S20" s="12"/>
      <c r="T20" s="17"/>
      <c r="U20" s="17"/>
      <c r="V20" s="114"/>
    </row>
    <row r="21" spans="1:22">
      <c r="A21" s="107"/>
      <c r="B21" s="17"/>
      <c r="C21" s="98"/>
      <c r="D21" s="86"/>
      <c r="E21" s="86"/>
      <c r="F21" s="86"/>
      <c r="G21" s="86"/>
      <c r="H21" s="86"/>
      <c r="I21" s="36"/>
      <c r="J21" s="36"/>
      <c r="K21" s="17"/>
      <c r="L21" s="17"/>
      <c r="M21" s="98"/>
      <c r="N21" s="117"/>
      <c r="O21" s="117"/>
      <c r="P21" s="117"/>
      <c r="Q21" s="117"/>
      <c r="R21" s="51"/>
      <c r="S21" s="12"/>
      <c r="T21" s="17"/>
      <c r="U21" s="17"/>
      <c r="V21" s="114"/>
    </row>
    <row r="22" spans="1:22">
      <c r="A22" s="107"/>
      <c r="B22" s="17"/>
      <c r="C22" s="98"/>
      <c r="D22" s="86"/>
      <c r="E22" s="86"/>
      <c r="F22" s="86"/>
      <c r="G22" s="86"/>
      <c r="H22" s="86"/>
      <c r="I22" s="36"/>
      <c r="J22" s="36"/>
      <c r="K22" s="17"/>
      <c r="L22" s="17"/>
      <c r="M22" s="98"/>
      <c r="N22" s="117"/>
      <c r="O22" s="117"/>
      <c r="P22" s="117"/>
      <c r="Q22" s="117"/>
      <c r="R22" s="51"/>
      <c r="S22" s="12"/>
      <c r="T22" s="17"/>
      <c r="U22" s="17"/>
      <c r="V22" s="114"/>
    </row>
    <row r="23" spans="1:22">
      <c r="A23" s="107"/>
      <c r="B23" s="17"/>
      <c r="C23" s="98"/>
      <c r="D23" s="86"/>
      <c r="E23" s="86"/>
      <c r="F23" s="86"/>
      <c r="G23" s="86"/>
      <c r="H23" s="86"/>
      <c r="I23" s="36"/>
      <c r="J23" s="36"/>
      <c r="K23" s="17"/>
      <c r="L23" s="17"/>
      <c r="M23" s="98"/>
      <c r="N23" s="117"/>
      <c r="O23" s="117"/>
      <c r="P23" s="117"/>
      <c r="Q23" s="117"/>
      <c r="R23" s="51"/>
      <c r="S23" s="12"/>
      <c r="T23" s="17"/>
      <c r="U23" s="17"/>
      <c r="V23" s="114"/>
    </row>
    <row r="24" spans="1:22">
      <c r="A24" s="107"/>
      <c r="B24" s="17"/>
      <c r="C24" s="98"/>
      <c r="D24" s="86"/>
      <c r="E24" s="86"/>
      <c r="F24" s="86"/>
      <c r="G24" s="86"/>
      <c r="H24" s="86"/>
      <c r="I24" s="36"/>
      <c r="J24" s="36"/>
      <c r="K24" s="17"/>
      <c r="L24" s="17"/>
      <c r="M24" s="98"/>
      <c r="N24" s="117"/>
      <c r="O24" s="117"/>
      <c r="P24" s="117"/>
      <c r="Q24" s="117"/>
      <c r="R24" s="51"/>
      <c r="S24" s="12"/>
      <c r="T24" s="17"/>
      <c r="U24" s="17"/>
      <c r="V24" s="114"/>
    </row>
    <row r="25" spans="1:22">
      <c r="A25" s="107"/>
      <c r="B25" s="17"/>
      <c r="C25" s="98"/>
      <c r="D25" s="86"/>
      <c r="E25" s="86"/>
      <c r="F25" s="86"/>
      <c r="G25" s="86"/>
      <c r="H25" s="86"/>
      <c r="I25" s="36"/>
      <c r="J25" s="36"/>
      <c r="K25" s="17"/>
      <c r="L25" s="17"/>
      <c r="M25" s="98"/>
      <c r="N25" s="117"/>
      <c r="O25" s="117"/>
      <c r="P25" s="117"/>
      <c r="Q25" s="117"/>
      <c r="R25" s="51"/>
      <c r="S25" s="12"/>
      <c r="T25" s="17"/>
      <c r="U25" s="17"/>
      <c r="V25" s="114"/>
    </row>
    <row r="26" spans="1:22">
      <c r="A26" s="107"/>
      <c r="B26" s="17"/>
      <c r="C26" s="98"/>
      <c r="D26" s="86"/>
      <c r="E26" s="86"/>
      <c r="F26" s="86"/>
      <c r="G26" s="86"/>
      <c r="H26" s="86"/>
      <c r="I26" s="36"/>
      <c r="J26" s="36"/>
      <c r="K26" s="17"/>
      <c r="L26" s="17"/>
      <c r="M26" s="98"/>
      <c r="N26" s="117"/>
      <c r="O26" s="117"/>
      <c r="P26" s="117"/>
      <c r="Q26" s="117"/>
      <c r="R26" s="51"/>
      <c r="S26" s="12"/>
      <c r="T26" s="17"/>
      <c r="U26" s="17"/>
      <c r="V26" s="114"/>
    </row>
    <row r="27" spans="1:22">
      <c r="A27" s="107"/>
      <c r="B27" s="17"/>
      <c r="C27" s="98"/>
      <c r="D27" s="86"/>
      <c r="E27" s="86"/>
      <c r="F27" s="86"/>
      <c r="G27" s="86"/>
      <c r="H27" s="86"/>
      <c r="I27" s="36"/>
      <c r="J27" s="36"/>
      <c r="K27" s="17"/>
      <c r="L27" s="17"/>
      <c r="M27" s="98"/>
      <c r="N27" s="117"/>
      <c r="O27" s="117"/>
      <c r="P27" s="117"/>
      <c r="Q27" s="117"/>
      <c r="R27" s="51"/>
      <c r="S27" s="12"/>
      <c r="T27" s="17"/>
      <c r="U27" s="17"/>
      <c r="V27" s="114"/>
    </row>
    <row r="28" spans="1:22">
      <c r="A28" s="107"/>
      <c r="B28" s="17"/>
      <c r="C28" s="98"/>
      <c r="D28" s="86"/>
      <c r="E28" s="86"/>
      <c r="F28" s="86"/>
      <c r="G28" s="86"/>
      <c r="H28" s="86"/>
      <c r="I28" s="36"/>
      <c r="J28" s="36"/>
      <c r="K28" s="17"/>
      <c r="L28" s="17"/>
      <c r="M28" s="98"/>
      <c r="N28" s="117"/>
      <c r="O28" s="117"/>
      <c r="P28" s="117"/>
      <c r="Q28" s="117"/>
      <c r="R28" s="51"/>
      <c r="S28" s="12"/>
      <c r="T28" s="17"/>
      <c r="U28" s="17"/>
      <c r="V28" s="114"/>
    </row>
    <row r="29" spans="1:22">
      <c r="A29" s="107"/>
      <c r="B29" s="17"/>
      <c r="C29" s="98"/>
      <c r="D29" s="86"/>
      <c r="E29" s="86"/>
      <c r="F29" s="86"/>
      <c r="G29" s="86"/>
      <c r="H29" s="86"/>
      <c r="I29" s="36"/>
      <c r="J29" s="36"/>
      <c r="K29" s="17"/>
      <c r="L29" s="17"/>
      <c r="M29" s="98"/>
      <c r="N29" s="117"/>
      <c r="O29" s="117"/>
      <c r="P29" s="117"/>
      <c r="Q29" s="117"/>
      <c r="R29" s="51"/>
      <c r="S29" s="12"/>
      <c r="T29" s="17"/>
      <c r="U29" s="17"/>
      <c r="V29" s="114"/>
    </row>
    <row r="30" spans="1:22">
      <c r="A30" s="107"/>
      <c r="B30" s="17"/>
      <c r="C30" s="98"/>
      <c r="D30" s="86"/>
      <c r="E30" s="86"/>
      <c r="F30" s="86"/>
      <c r="G30" s="86"/>
      <c r="H30" s="86"/>
      <c r="I30" s="36"/>
      <c r="J30" s="36"/>
      <c r="K30" s="17"/>
      <c r="L30" s="17"/>
      <c r="M30" s="98"/>
      <c r="N30" s="117"/>
      <c r="O30" s="117"/>
      <c r="P30" s="117"/>
      <c r="Q30" s="117"/>
      <c r="R30" s="51"/>
      <c r="S30" s="12"/>
      <c r="T30" s="17"/>
      <c r="U30" s="17"/>
      <c r="V30" s="114"/>
    </row>
    <row r="31" spans="1:22">
      <c r="A31" s="107"/>
      <c r="B31" s="17"/>
      <c r="C31" s="98"/>
      <c r="D31" s="86"/>
      <c r="E31" s="86"/>
      <c r="F31" s="86"/>
      <c r="G31" s="86"/>
      <c r="H31" s="86"/>
      <c r="I31" s="36"/>
      <c r="J31" s="36"/>
      <c r="K31" s="17"/>
      <c r="L31" s="17"/>
      <c r="M31" s="98"/>
      <c r="N31" s="117"/>
      <c r="O31" s="117"/>
      <c r="P31" s="117"/>
      <c r="Q31" s="117"/>
      <c r="R31" s="51"/>
      <c r="S31" s="12"/>
      <c r="T31" s="17"/>
      <c r="U31" s="17"/>
      <c r="V31" s="114"/>
    </row>
    <row r="32" spans="1:22">
      <c r="A32" s="107"/>
      <c r="B32" s="17"/>
      <c r="C32" s="98"/>
      <c r="D32" s="86"/>
      <c r="E32" s="86"/>
      <c r="F32" s="86"/>
      <c r="G32" s="86"/>
      <c r="H32" s="86"/>
      <c r="I32" s="36"/>
      <c r="J32" s="36"/>
      <c r="K32" s="17"/>
      <c r="L32" s="17"/>
      <c r="M32" s="98"/>
      <c r="N32" s="117"/>
      <c r="O32" s="117"/>
      <c r="P32" s="117"/>
      <c r="Q32" s="117"/>
      <c r="R32" s="51"/>
      <c r="S32" s="12"/>
      <c r="T32" s="17"/>
      <c r="U32" s="17"/>
      <c r="V32" s="114"/>
    </row>
    <row r="33" spans="1:22">
      <c r="A33" s="107"/>
      <c r="B33" s="17"/>
      <c r="C33" s="98"/>
      <c r="D33" s="86"/>
      <c r="E33" s="86"/>
      <c r="F33" s="86"/>
      <c r="G33" s="86"/>
      <c r="H33" s="86"/>
      <c r="I33" s="36"/>
      <c r="J33" s="36"/>
      <c r="K33" s="17"/>
      <c r="L33" s="17"/>
      <c r="M33" s="98"/>
      <c r="N33" s="117"/>
      <c r="O33" s="117"/>
      <c r="P33" s="117"/>
      <c r="Q33" s="117"/>
      <c r="R33" s="51"/>
      <c r="S33" s="12"/>
      <c r="T33" s="17"/>
      <c r="U33" s="17"/>
      <c r="V33" s="114"/>
    </row>
    <row r="34" spans="1:22">
      <c r="A34" s="107"/>
      <c r="B34" s="17"/>
      <c r="C34" s="98"/>
      <c r="D34" s="86"/>
      <c r="E34" s="86"/>
      <c r="F34" s="86"/>
      <c r="G34" s="86"/>
      <c r="H34" s="86"/>
      <c r="I34" s="36"/>
      <c r="J34" s="36"/>
      <c r="K34" s="17"/>
      <c r="L34" s="17"/>
      <c r="M34" s="98"/>
      <c r="N34" s="117"/>
      <c r="O34" s="117"/>
      <c r="P34" s="117"/>
      <c r="Q34" s="117"/>
      <c r="R34" s="51"/>
      <c r="S34" s="12"/>
      <c r="T34" s="17"/>
      <c r="U34" s="17"/>
      <c r="V34" s="114"/>
    </row>
    <row r="35" spans="1:22">
      <c r="A35" s="107"/>
      <c r="B35" s="17"/>
      <c r="C35" s="98"/>
      <c r="D35" s="86"/>
      <c r="E35" s="86"/>
      <c r="F35" s="86"/>
      <c r="G35" s="86"/>
      <c r="H35" s="86"/>
      <c r="I35" s="36"/>
      <c r="J35" s="36"/>
      <c r="K35" s="17"/>
      <c r="L35" s="17"/>
      <c r="M35" s="98"/>
      <c r="N35" s="117"/>
      <c r="O35" s="117"/>
      <c r="P35" s="117"/>
      <c r="Q35" s="117"/>
      <c r="R35" s="51"/>
      <c r="S35" s="12"/>
      <c r="T35" s="17"/>
      <c r="U35" s="17"/>
      <c r="V35" s="114"/>
    </row>
    <row r="36" spans="1:22">
      <c r="A36" s="107"/>
      <c r="B36" s="17"/>
      <c r="C36" s="98"/>
      <c r="D36" s="86"/>
      <c r="E36" s="86"/>
      <c r="F36" s="86"/>
      <c r="G36" s="86"/>
      <c r="H36" s="86"/>
      <c r="I36" s="36"/>
      <c r="J36" s="36"/>
      <c r="K36" s="17"/>
      <c r="L36" s="17"/>
      <c r="M36" s="98"/>
      <c r="N36" s="117"/>
      <c r="O36" s="117"/>
      <c r="P36" s="117"/>
      <c r="Q36" s="117"/>
      <c r="R36" s="51"/>
      <c r="S36" s="12"/>
      <c r="T36" s="17"/>
      <c r="U36" s="17"/>
      <c r="V36" s="114"/>
    </row>
    <row r="37" spans="1:22">
      <c r="A37" s="107"/>
      <c r="B37" s="17"/>
      <c r="C37" s="98"/>
      <c r="D37" s="86"/>
      <c r="E37" s="86"/>
      <c r="F37" s="86"/>
      <c r="G37" s="86"/>
      <c r="H37" s="86"/>
      <c r="I37" s="36"/>
      <c r="J37" s="36"/>
      <c r="K37" s="17"/>
      <c r="L37" s="17"/>
      <c r="M37" s="98"/>
      <c r="N37" s="117"/>
      <c r="O37" s="117"/>
      <c r="P37" s="117"/>
      <c r="Q37" s="117"/>
      <c r="R37" s="51"/>
      <c r="S37" s="12"/>
      <c r="T37" s="17"/>
      <c r="U37" s="17"/>
      <c r="V37" s="114"/>
    </row>
    <row r="38" spans="1:22">
      <c r="A38" s="107"/>
      <c r="B38" s="17"/>
      <c r="C38" s="98"/>
      <c r="D38" s="86"/>
      <c r="E38" s="86"/>
      <c r="F38" s="86"/>
      <c r="G38" s="86"/>
      <c r="H38" s="86"/>
      <c r="I38" s="36"/>
      <c r="J38" s="36"/>
      <c r="K38" s="17"/>
      <c r="L38" s="17"/>
      <c r="M38" s="98"/>
      <c r="N38" s="117"/>
      <c r="O38" s="117"/>
      <c r="P38" s="117"/>
      <c r="Q38" s="117"/>
      <c r="R38" s="51"/>
      <c r="S38" s="12"/>
      <c r="T38" s="17"/>
      <c r="U38" s="17"/>
      <c r="V38" s="114"/>
    </row>
    <row r="39" spans="1:22">
      <c r="A39" s="107"/>
      <c r="B39" s="17"/>
      <c r="C39" s="98"/>
      <c r="D39" s="86"/>
      <c r="E39" s="86"/>
      <c r="F39" s="86"/>
      <c r="G39" s="86"/>
      <c r="H39" s="86"/>
      <c r="I39" s="36"/>
      <c r="J39" s="36"/>
      <c r="K39" s="17"/>
      <c r="L39" s="17"/>
      <c r="M39" s="98"/>
      <c r="N39" s="117"/>
      <c r="O39" s="117"/>
      <c r="P39" s="117"/>
      <c r="Q39" s="117"/>
      <c r="R39" s="51"/>
      <c r="S39" s="12"/>
      <c r="T39" s="17"/>
      <c r="U39" s="17"/>
      <c r="V39" s="114"/>
    </row>
    <row r="40" spans="1:22">
      <c r="A40" s="107"/>
      <c r="B40" s="17"/>
      <c r="C40" s="98"/>
      <c r="D40" s="86"/>
      <c r="E40" s="86"/>
      <c r="F40" s="86"/>
      <c r="G40" s="86"/>
      <c r="H40" s="86"/>
      <c r="I40" s="36"/>
      <c r="J40" s="36"/>
      <c r="K40" s="17"/>
      <c r="L40" s="17"/>
      <c r="M40" s="98"/>
      <c r="N40" s="117"/>
      <c r="O40" s="117"/>
      <c r="P40" s="117"/>
      <c r="Q40" s="117"/>
      <c r="R40" s="51"/>
      <c r="S40" s="12"/>
      <c r="T40" s="17"/>
      <c r="U40" s="17"/>
      <c r="V40" s="114"/>
    </row>
  </sheetData>
  <phoneticPr fontId="117"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40"/>
  <sheetViews>
    <sheetView workbookViewId="0">
      <selection activeCell="G4" sqref="G4"/>
    </sheetView>
  </sheetViews>
  <sheetFormatPr baseColWidth="10" defaultColWidth="17.1640625" defaultRowHeight="12.75" customHeight="1"/>
  <cols>
    <col min="1" max="1" width="27.5" customWidth="1"/>
    <col min="2" max="2" width="12.5" customWidth="1"/>
    <col min="3" max="3" width="30" customWidth="1"/>
    <col min="4" max="4" width="10.6640625" customWidth="1"/>
    <col min="5" max="5" width="13.1640625" customWidth="1"/>
    <col min="6" max="6" width="15.5" customWidth="1"/>
    <col min="7" max="7" width="16.6640625" customWidth="1"/>
  </cols>
  <sheetData>
    <row r="1" spans="1:7" ht="12.75" customHeight="1">
      <c r="A1" s="85" t="str">
        <f>Calculations!A1</f>
        <v>Module Name</v>
      </c>
      <c r="B1" s="85" t="str">
        <f>Calculations!B1</f>
        <v>Students per Group</v>
      </c>
      <c r="C1" s="85" t="str">
        <f>Calculations!C1</f>
        <v>Students per Class</v>
      </c>
      <c r="D1" s="85" t="str">
        <f>Calculations!D1</f>
        <v>Groups per class</v>
      </c>
      <c r="E1" s="125"/>
      <c r="F1" s="104"/>
      <c r="G1" s="104"/>
    </row>
    <row r="2" spans="1:7" ht="15">
      <c r="A2" s="61" t="str">
        <f>Calculations!A2</f>
        <v>Solar Car</v>
      </c>
      <c r="B2" s="47">
        <f>Calculations!B2</f>
        <v>2</v>
      </c>
      <c r="C2" s="47">
        <f>Calculations!C2</f>
        <v>18</v>
      </c>
      <c r="D2" s="47">
        <f>Calculations!D2</f>
        <v>9</v>
      </c>
      <c r="E2" s="105"/>
      <c r="F2" s="49"/>
      <c r="G2" s="49"/>
    </row>
    <row r="3" spans="1:7" ht="45">
      <c r="A3" s="62" t="str">
        <f>Calculations!A3</f>
        <v>Part Description</v>
      </c>
      <c r="B3" s="62" t="str">
        <f>Calculations!H3</f>
        <v>Total Items per Kit</v>
      </c>
      <c r="C3" s="62" t="str">
        <f>Calculations!C3</f>
        <v>Packing Notes</v>
      </c>
      <c r="D3" s="62" t="str">
        <f>Calculations!D3</f>
        <v>Activity</v>
      </c>
      <c r="E3" s="62" t="str">
        <f>Calculations!E3</f>
        <v>Expendable</v>
      </c>
      <c r="F3" s="62" t="str">
        <f>Calculations!I3</f>
        <v>Suggested Vendor</v>
      </c>
      <c r="G3" s="62" t="str">
        <f>Calculations!J3</f>
        <v>Suggested Vendor Part Number</v>
      </c>
    </row>
    <row r="4" spans="1:7" ht="26">
      <c r="A4" s="54" t="str">
        <f>Calculations!A4</f>
        <v>Chalk</v>
      </c>
      <c r="B4" s="88">
        <f>Calculations!H4</f>
        <v>1</v>
      </c>
      <c r="C4" s="88">
        <f>Calculations!C4</f>
        <v>0</v>
      </c>
      <c r="D4" s="72">
        <f>Calculations!D4</f>
        <v>3</v>
      </c>
      <c r="E4" s="72" t="str">
        <f>Calculations!E4</f>
        <v>Multiuse</v>
      </c>
      <c r="F4" s="72" t="str">
        <f>Calculations!I4</f>
        <v>Discount School Supply</v>
      </c>
      <c r="G4" s="72" t="str">
        <f>HYPERLINK(Calculations!Q4,Calculations!J4)</f>
        <v>8WWCOLORCH</v>
      </c>
    </row>
    <row r="5" spans="1:7" ht="26">
      <c r="A5" s="54" t="str">
        <f>Calculations!A5</f>
        <v>3/4" Wide Masking Tape</v>
      </c>
      <c r="B5" s="88">
        <f>Calculations!H5</f>
        <v>1</v>
      </c>
      <c r="C5" s="88">
        <f>Calculations!C5</f>
        <v>0</v>
      </c>
      <c r="D5" s="72">
        <f>Calculations!D5</f>
        <v>2</v>
      </c>
      <c r="E5" s="72" t="str">
        <f>Calculations!E5</f>
        <v>Multiuse</v>
      </c>
      <c r="F5" s="72" t="str">
        <f>Calculations!I5</f>
        <v>Discount School Supply</v>
      </c>
      <c r="G5" s="72" t="str">
        <f>HYPERLINK(Calculations!Q5,Calculations!J5)</f>
        <v>8WWMASKSET</v>
      </c>
    </row>
    <row r="6" spans="1:7" ht="26">
      <c r="A6" s="54" t="str">
        <f>Calculations!A6</f>
        <v>Scissors</v>
      </c>
      <c r="B6" s="88">
        <f>Calculations!H6</f>
        <v>2</v>
      </c>
      <c r="C6" s="88">
        <f>Calculations!C6</f>
        <v>0</v>
      </c>
      <c r="D6" s="72" t="str">
        <f>Calculations!D6</f>
        <v>3,4</v>
      </c>
      <c r="E6" s="72" t="str">
        <f>Calculations!E6</f>
        <v>No</v>
      </c>
      <c r="F6" s="72" t="str">
        <f>Calculations!I6</f>
        <v>Discount School Supply</v>
      </c>
      <c r="G6" s="72" t="str">
        <f>HYPERLINK(Calculations!Q6,Calculations!J6)</f>
        <v>8WWTEACHER</v>
      </c>
    </row>
    <row r="7" spans="1:7" ht="26">
      <c r="A7" s="54" t="str">
        <f>Calculations!A7</f>
        <v>Stopwatch</v>
      </c>
      <c r="B7" s="88">
        <f>Calculations!H7</f>
        <v>5</v>
      </c>
      <c r="C7" s="88">
        <f>Calculations!C7</f>
        <v>0</v>
      </c>
      <c r="D7" s="72" t="str">
        <f>Calculations!D7</f>
        <v>3,4</v>
      </c>
      <c r="E7" s="72" t="str">
        <f>Calculations!E7</f>
        <v>No</v>
      </c>
      <c r="F7" s="72" t="str">
        <f>Calculations!I7</f>
        <v>Discount School Supply</v>
      </c>
      <c r="G7" s="72" t="str">
        <f>HYPERLINK(Calculations!Q7,Calculations!J7)</f>
        <v>8WWSTOPW</v>
      </c>
    </row>
    <row r="8" spans="1:7" ht="26">
      <c r="A8" s="54" t="str">
        <f>Calculations!A8</f>
        <v>9 " Wires w/ Small Alligator Clips</v>
      </c>
      <c r="B8" s="88">
        <f>Calculations!H8</f>
        <v>18</v>
      </c>
      <c r="C8" s="88">
        <f>Calculations!C8</f>
        <v>0</v>
      </c>
      <c r="D8" s="72">
        <f>Calculations!D8</f>
        <v>2</v>
      </c>
      <c r="E8" s="72" t="str">
        <f>Calculations!E8</f>
        <v>No</v>
      </c>
      <c r="F8" s="72" t="str">
        <f>Calculations!I8</f>
        <v>Jameco</v>
      </c>
      <c r="G8" s="72">
        <f>HYPERLINK(Calculations!Q8,Calculations!J8)</f>
        <v>10444</v>
      </c>
    </row>
    <row r="9" spans="1:7" ht="13">
      <c r="A9" s="54" t="str">
        <f>Calculations!A9</f>
        <v>Digital Multimeter</v>
      </c>
      <c r="B9" s="88">
        <f>Calculations!H9</f>
        <v>5</v>
      </c>
      <c r="C9" s="88">
        <f>Calculations!C9</f>
        <v>0</v>
      </c>
      <c r="D9" s="72" t="str">
        <f>Calculations!D9</f>
        <v>1,2</v>
      </c>
      <c r="E9" s="72" t="str">
        <f>Calculations!E9</f>
        <v>No</v>
      </c>
      <c r="F9" s="72" t="str">
        <f>Calculations!I9</f>
        <v>Jameco</v>
      </c>
      <c r="G9" s="72">
        <f>HYPERLINK(Calculations!Q9,Calculations!J9)</f>
        <v>220741</v>
      </c>
    </row>
    <row r="10" spans="1:7" ht="13">
      <c r="A10" s="54" t="str">
        <f>Calculations!A10</f>
        <v>AA Batteries</v>
      </c>
      <c r="B10" s="88">
        <f>Calculations!H10</f>
        <v>9</v>
      </c>
      <c r="C10" s="88">
        <f>Calculations!C10</f>
        <v>0</v>
      </c>
      <c r="D10" s="72" t="str">
        <f>Calculations!D10</f>
        <v>1,2</v>
      </c>
      <c r="E10" s="72" t="str">
        <f>Calculations!E10</f>
        <v>Multiuse</v>
      </c>
      <c r="F10" s="72" t="str">
        <f>Calculations!I10</f>
        <v>Jameco</v>
      </c>
      <c r="G10" s="72">
        <f>HYPERLINK(Calculations!Q10,Calculations!J10)</f>
        <v>198707</v>
      </c>
    </row>
    <row r="11" spans="1:7" ht="26">
      <c r="A11" s="54" t="str">
        <f>Calculations!A11</f>
        <v>Double Sided Foam Mounting Tape</v>
      </c>
      <c r="B11" s="88">
        <f>Calculations!H11</f>
        <v>1</v>
      </c>
      <c r="C11" s="88">
        <f>Calculations!C11</f>
        <v>0</v>
      </c>
      <c r="D11" s="72">
        <f>Calculations!D11</f>
        <v>3</v>
      </c>
      <c r="E11" s="72" t="str">
        <f>Calculations!E11</f>
        <v>Yes</v>
      </c>
      <c r="F11" s="72" t="str">
        <f>Calculations!I11</f>
        <v>Lowes</v>
      </c>
      <c r="G11" s="72">
        <f>HYPERLINK(Calculations!Q11,Calculations!J11)</f>
        <v>394734</v>
      </c>
    </row>
    <row r="12" spans="1:7" ht="13">
      <c r="A12" s="54" t="str">
        <f>Calculations!A12</f>
        <v>Tape Measure</v>
      </c>
      <c r="B12" s="88">
        <f>Calculations!H12</f>
        <v>1</v>
      </c>
      <c r="C12" s="88">
        <f>Calculations!C12</f>
        <v>0</v>
      </c>
      <c r="D12" s="72">
        <f>Calculations!D12</f>
        <v>3</v>
      </c>
      <c r="E12" s="72" t="str">
        <f>Calculations!E12</f>
        <v>No</v>
      </c>
      <c r="F12" s="72" t="str">
        <f>Calculations!I12</f>
        <v>Lowes</v>
      </c>
      <c r="G12" s="72">
        <f>HYPERLINK(Calculations!Q12,Calculations!J12)</f>
        <v>174138</v>
      </c>
    </row>
    <row r="13" spans="1:7" ht="13">
      <c r="A13" s="54" t="str">
        <f>Calculations!A13</f>
        <v>Scotch Tape</v>
      </c>
      <c r="B13" s="88">
        <f>Calculations!H13</f>
        <v>1</v>
      </c>
      <c r="C13" s="88">
        <f>Calculations!C13</f>
        <v>0</v>
      </c>
      <c r="D13" s="72" t="str">
        <f>Calculations!D13</f>
        <v>Multiple 1,2</v>
      </c>
      <c r="E13" s="72" t="str">
        <f>Calculations!E13</f>
        <v>Multiuse</v>
      </c>
      <c r="F13" s="72" t="str">
        <f>Calculations!I13</f>
        <v>Lowes</v>
      </c>
      <c r="G13" s="72">
        <f>HYPERLINK(Calculations!Q13,Calculations!J13)</f>
        <v>185231</v>
      </c>
    </row>
    <row r="14" spans="1:7" ht="26">
      <c r="A14" s="54" t="str">
        <f>Calculations!A14</f>
        <v>SolGear</v>
      </c>
      <c r="B14" s="88">
        <f>Calculations!H14</f>
        <v>9</v>
      </c>
      <c r="C14" s="88">
        <f>Calculations!C14</f>
        <v>0</v>
      </c>
      <c r="D14" s="72" t="str">
        <f>Calculations!D14</f>
        <v>Multiple 1,2,3,4</v>
      </c>
      <c r="E14" s="72" t="str">
        <f>Calculations!E14</f>
        <v>Multiuse</v>
      </c>
      <c r="F14" s="72" t="str">
        <f>Calculations!I14</f>
        <v>Sunwind</v>
      </c>
      <c r="G14" s="72" t="str">
        <f>HYPERLINK(Calculations!Q14,Calculations!J14)</f>
        <v>NA</v>
      </c>
    </row>
    <row r="15" spans="1:7" ht="13">
      <c r="A15" s="54" t="str">
        <f>Calculations!A15</f>
        <v>Storage Container</v>
      </c>
      <c r="B15" s="88">
        <f>Calculations!H15</f>
        <v>1</v>
      </c>
      <c r="C15" s="88">
        <f>Calculations!C15</f>
        <v>0</v>
      </c>
      <c r="D15" s="72" t="str">
        <f>Calculations!D15</f>
        <v>None</v>
      </c>
      <c r="E15" s="72" t="str">
        <f>Calculations!E15</f>
        <v>Yes</v>
      </c>
      <c r="F15" s="72" t="str">
        <f>Calculations!I15</f>
        <v>Lowes</v>
      </c>
      <c r="G15" s="72">
        <f>HYPERLINK(Calculations!Q15,Calculations!J15)</f>
        <v>336491</v>
      </c>
    </row>
    <row r="16" spans="1:7" ht="13">
      <c r="A16" s="54">
        <f>Calculations!A16</f>
        <v>0</v>
      </c>
      <c r="B16" s="88">
        <f>Calculations!H16</f>
        <v>0</v>
      </c>
      <c r="C16" s="88">
        <f>Calculations!C16</f>
        <v>0</v>
      </c>
      <c r="D16" s="72">
        <f>Calculations!D16</f>
        <v>0</v>
      </c>
      <c r="E16" s="72">
        <f>Calculations!E16</f>
        <v>0</v>
      </c>
      <c r="F16" s="72">
        <f>Calculations!I16</f>
        <v>0</v>
      </c>
      <c r="G16" s="72">
        <f>HYPERLINK(Calculations!Q16,Calculations!J16)</f>
        <v>0</v>
      </c>
    </row>
    <row r="17" spans="1:7" ht="13">
      <c r="A17" s="54">
        <f>Calculations!A17</f>
        <v>0</v>
      </c>
      <c r="B17" s="88">
        <f>Calculations!H17</f>
        <v>0</v>
      </c>
      <c r="C17" s="88">
        <f>Calculations!C17</f>
        <v>0</v>
      </c>
      <c r="D17" s="72">
        <f>Calculations!D17</f>
        <v>0</v>
      </c>
      <c r="E17" s="72">
        <f>Calculations!E17</f>
        <v>0</v>
      </c>
      <c r="F17" s="72">
        <f>Calculations!I17</f>
        <v>0</v>
      </c>
      <c r="G17" s="72">
        <f>HYPERLINK(Calculations!Q17,Calculations!J17)</f>
        <v>0</v>
      </c>
    </row>
    <row r="18" spans="1:7" ht="13">
      <c r="A18" s="54">
        <f>Calculations!A18</f>
        <v>0</v>
      </c>
      <c r="B18" s="88">
        <f>Calculations!H18</f>
        <v>0</v>
      </c>
      <c r="C18" s="88">
        <f>Calculations!C18</f>
        <v>0</v>
      </c>
      <c r="D18" s="72">
        <f>Calculations!D18</f>
        <v>0</v>
      </c>
      <c r="E18" s="72">
        <f>Calculations!E18</f>
        <v>0</v>
      </c>
      <c r="F18" s="72">
        <f>Calculations!I18</f>
        <v>0</v>
      </c>
      <c r="G18" s="72">
        <f>HYPERLINK(Calculations!Q18,Calculations!J18)</f>
        <v>0</v>
      </c>
    </row>
    <row r="19" spans="1:7" ht="13">
      <c r="A19" s="54">
        <f>Calculations!A19</f>
        <v>0</v>
      </c>
      <c r="B19" s="88">
        <f>Calculations!H19</f>
        <v>0</v>
      </c>
      <c r="C19" s="88">
        <f>Calculations!C19</f>
        <v>0</v>
      </c>
      <c r="D19" s="72">
        <f>Calculations!D19</f>
        <v>0</v>
      </c>
      <c r="E19" s="72">
        <f>Calculations!E19</f>
        <v>0</v>
      </c>
      <c r="F19" s="72">
        <f>Calculations!I19</f>
        <v>0</v>
      </c>
      <c r="G19" s="72">
        <f>HYPERLINK(Calculations!Q19,Calculations!J19)</f>
        <v>0</v>
      </c>
    </row>
    <row r="20" spans="1:7" ht="13">
      <c r="A20" s="54">
        <f>Calculations!A20</f>
        <v>0</v>
      </c>
      <c r="B20" s="88">
        <f>Calculations!H20</f>
        <v>0</v>
      </c>
      <c r="C20" s="88">
        <f>Calculations!C20</f>
        <v>0</v>
      </c>
      <c r="D20" s="72">
        <f>Calculations!D20</f>
        <v>0</v>
      </c>
      <c r="E20" s="72">
        <f>Calculations!E20</f>
        <v>0</v>
      </c>
      <c r="F20" s="72">
        <f>Calculations!I20</f>
        <v>0</v>
      </c>
      <c r="G20" s="72">
        <f>HYPERLINK(Calculations!Q20,Calculations!J20)</f>
        <v>0</v>
      </c>
    </row>
    <row r="21" spans="1:7" ht="13">
      <c r="A21" s="54">
        <f>Calculations!A21</f>
        <v>0</v>
      </c>
      <c r="B21" s="88">
        <f>Calculations!H21</f>
        <v>0</v>
      </c>
      <c r="C21" s="88">
        <f>Calculations!C21</f>
        <v>0</v>
      </c>
      <c r="D21" s="72">
        <f>Calculations!D21</f>
        <v>0</v>
      </c>
      <c r="E21" s="72">
        <f>Calculations!E21</f>
        <v>0</v>
      </c>
      <c r="F21" s="72">
        <f>Calculations!I21</f>
        <v>0</v>
      </c>
      <c r="G21" s="72">
        <f>HYPERLINK(Calculations!Q21,Calculations!J21)</f>
        <v>0</v>
      </c>
    </row>
    <row r="22" spans="1:7" ht="13">
      <c r="A22" s="54">
        <f>Calculations!A22</f>
        <v>0</v>
      </c>
      <c r="B22" s="88">
        <f>Calculations!H22</f>
        <v>0</v>
      </c>
      <c r="C22" s="88">
        <f>Calculations!C22</f>
        <v>0</v>
      </c>
      <c r="D22" s="72">
        <f>Calculations!D22</f>
        <v>0</v>
      </c>
      <c r="E22" s="72">
        <f>Calculations!E22</f>
        <v>0</v>
      </c>
      <c r="F22" s="72">
        <f>Calculations!I22</f>
        <v>0</v>
      </c>
      <c r="G22" s="72">
        <f>HYPERLINK(Calculations!Q22,Calculations!J22)</f>
        <v>0</v>
      </c>
    </row>
    <row r="23" spans="1:7" ht="13">
      <c r="A23" s="54">
        <f>Calculations!A23</f>
        <v>0</v>
      </c>
      <c r="B23" s="88">
        <f>Calculations!H23</f>
        <v>0</v>
      </c>
      <c r="C23" s="88">
        <f>Calculations!C23</f>
        <v>0</v>
      </c>
      <c r="D23" s="72">
        <f>Calculations!D23</f>
        <v>0</v>
      </c>
      <c r="E23" s="72">
        <f>Calculations!E23</f>
        <v>0</v>
      </c>
      <c r="F23" s="72">
        <f>Calculations!I23</f>
        <v>0</v>
      </c>
      <c r="G23" s="72">
        <f>HYPERLINK(Calculations!Q23,Calculations!J23)</f>
        <v>0</v>
      </c>
    </row>
    <row r="24" spans="1:7" ht="13">
      <c r="A24" s="54">
        <f>Calculations!A24</f>
        <v>0</v>
      </c>
      <c r="B24" s="88">
        <f>Calculations!H24</f>
        <v>0</v>
      </c>
      <c r="C24" s="88">
        <f>Calculations!C24</f>
        <v>0</v>
      </c>
      <c r="D24" s="72">
        <f>Calculations!D24</f>
        <v>0</v>
      </c>
      <c r="E24" s="72">
        <f>Calculations!E24</f>
        <v>0</v>
      </c>
      <c r="F24" s="72">
        <f>Calculations!I24</f>
        <v>0</v>
      </c>
      <c r="G24" s="72">
        <f>HYPERLINK(Calculations!Q24,Calculations!J24)</f>
        <v>0</v>
      </c>
    </row>
    <row r="25" spans="1:7" ht="13">
      <c r="A25" s="54">
        <f>Calculations!A25</f>
        <v>0</v>
      </c>
      <c r="B25" s="88">
        <f>Calculations!H25</f>
        <v>0</v>
      </c>
      <c r="C25" s="88">
        <f>Calculations!C25</f>
        <v>0</v>
      </c>
      <c r="D25" s="72">
        <f>Calculations!D25</f>
        <v>0</v>
      </c>
      <c r="E25" s="72">
        <f>Calculations!E25</f>
        <v>0</v>
      </c>
      <c r="F25" s="72">
        <f>Calculations!I25</f>
        <v>0</v>
      </c>
      <c r="G25" s="72">
        <f>HYPERLINK(Calculations!Q25,Calculations!J25)</f>
        <v>0</v>
      </c>
    </row>
    <row r="26" spans="1:7" ht="13">
      <c r="A26" s="54">
        <f>Calculations!A26</f>
        <v>0</v>
      </c>
      <c r="B26" s="88">
        <f>Calculations!H26</f>
        <v>0</v>
      </c>
      <c r="C26" s="88">
        <f>Calculations!C26</f>
        <v>0</v>
      </c>
      <c r="D26" s="72">
        <f>Calculations!D26</f>
        <v>0</v>
      </c>
      <c r="E26" s="72">
        <f>Calculations!E26</f>
        <v>0</v>
      </c>
      <c r="F26" s="72">
        <f>Calculations!I26</f>
        <v>0</v>
      </c>
      <c r="G26" s="72">
        <f>HYPERLINK(Calculations!Q26,Calculations!J26)</f>
        <v>0</v>
      </c>
    </row>
    <row r="27" spans="1:7" ht="13">
      <c r="A27" s="54">
        <f>Calculations!A27</f>
        <v>0</v>
      </c>
      <c r="B27" s="88">
        <f>Calculations!H27</f>
        <v>0</v>
      </c>
      <c r="C27" s="88">
        <f>Calculations!C27</f>
        <v>0</v>
      </c>
      <c r="D27" s="72">
        <f>Calculations!D27</f>
        <v>0</v>
      </c>
      <c r="E27" s="72">
        <f>Calculations!E27</f>
        <v>0</v>
      </c>
      <c r="F27" s="72">
        <f>Calculations!I27</f>
        <v>0</v>
      </c>
      <c r="G27" s="72">
        <f>HYPERLINK(Calculations!Q27,Calculations!J27)</f>
        <v>0</v>
      </c>
    </row>
    <row r="28" spans="1:7" ht="13">
      <c r="A28" s="54">
        <f>Calculations!A28</f>
        <v>0</v>
      </c>
      <c r="B28" s="88">
        <f>Calculations!H28</f>
        <v>0</v>
      </c>
      <c r="C28" s="88">
        <f>Calculations!C28</f>
        <v>0</v>
      </c>
      <c r="D28" s="72">
        <f>Calculations!D28</f>
        <v>0</v>
      </c>
      <c r="E28" s="72">
        <f>Calculations!E28</f>
        <v>0</v>
      </c>
      <c r="F28" s="72">
        <f>Calculations!I28</f>
        <v>0</v>
      </c>
      <c r="G28" s="72">
        <f>HYPERLINK(Calculations!Q28,Calculations!J28)</f>
        <v>0</v>
      </c>
    </row>
    <row r="29" spans="1:7" ht="13">
      <c r="A29" s="54">
        <f>Calculations!A29</f>
        <v>0</v>
      </c>
      <c r="B29" s="88">
        <f>Calculations!H29</f>
        <v>0</v>
      </c>
      <c r="C29" s="88">
        <f>Calculations!C29</f>
        <v>0</v>
      </c>
      <c r="D29" s="72">
        <f>Calculations!D29</f>
        <v>0</v>
      </c>
      <c r="E29" s="72">
        <f>Calculations!E29</f>
        <v>0</v>
      </c>
      <c r="F29" s="72">
        <f>Calculations!I29</f>
        <v>0</v>
      </c>
      <c r="G29" s="72">
        <f>HYPERLINK(Calculations!Q29,Calculations!J29)</f>
        <v>0</v>
      </c>
    </row>
    <row r="30" spans="1:7" ht="13">
      <c r="A30" s="54"/>
      <c r="B30" s="88"/>
      <c r="C30" s="88"/>
      <c r="D30" s="72"/>
      <c r="E30" s="72"/>
      <c r="F30" s="72"/>
      <c r="G30" s="72"/>
    </row>
    <row r="31" spans="1:7" ht="13">
      <c r="A31" s="54"/>
      <c r="B31" s="88"/>
      <c r="C31" s="88"/>
      <c r="D31" s="72"/>
      <c r="E31" s="72"/>
      <c r="F31" s="72"/>
      <c r="G31" s="72"/>
    </row>
    <row r="32" spans="1:7" ht="13">
      <c r="A32" s="54"/>
      <c r="B32" s="88"/>
      <c r="C32" s="88"/>
      <c r="D32" s="72"/>
      <c r="E32" s="72"/>
      <c r="F32" s="72"/>
      <c r="G32" s="72"/>
    </row>
    <row r="33" spans="1:7" ht="13">
      <c r="A33" s="54"/>
      <c r="B33" s="88"/>
      <c r="C33" s="88"/>
      <c r="D33" s="72"/>
      <c r="E33" s="72"/>
      <c r="F33" s="72"/>
      <c r="G33" s="72"/>
    </row>
    <row r="34" spans="1:7" ht="13">
      <c r="A34" s="54"/>
      <c r="B34" s="88"/>
      <c r="C34" s="88"/>
      <c r="D34" s="72"/>
      <c r="E34" s="72"/>
      <c r="F34" s="72"/>
      <c r="G34" s="72"/>
    </row>
    <row r="35" spans="1:7" ht="13">
      <c r="A35" s="54"/>
      <c r="B35" s="88"/>
      <c r="C35" s="88"/>
      <c r="D35" s="72"/>
      <c r="E35" s="72"/>
      <c r="F35" s="72"/>
      <c r="G35" s="72"/>
    </row>
    <row r="36" spans="1:7" ht="13">
      <c r="A36" s="54"/>
      <c r="B36" s="88"/>
      <c r="C36" s="88"/>
      <c r="D36" s="72"/>
      <c r="E36" s="72"/>
      <c r="F36" s="72"/>
      <c r="G36" s="72"/>
    </row>
    <row r="37" spans="1:7" ht="13">
      <c r="A37" s="54"/>
      <c r="B37" s="88"/>
      <c r="C37" s="88"/>
      <c r="D37" s="72"/>
      <c r="E37" s="72"/>
      <c r="F37" s="72"/>
      <c r="G37" s="72"/>
    </row>
    <row r="38" spans="1:7" ht="13">
      <c r="A38" s="54"/>
      <c r="B38" s="88"/>
      <c r="C38" s="88"/>
      <c r="D38" s="72"/>
      <c r="E38" s="72"/>
      <c r="F38" s="72"/>
      <c r="G38" s="72"/>
    </row>
    <row r="39" spans="1:7" ht="13">
      <c r="A39" s="54"/>
      <c r="B39" s="88"/>
      <c r="C39" s="88"/>
      <c r="D39" s="72"/>
      <c r="E39" s="72"/>
      <c r="F39" s="72"/>
      <c r="G39" s="72"/>
    </row>
    <row r="40" spans="1:7" ht="13">
      <c r="A40" s="54"/>
      <c r="B40" s="88"/>
      <c r="C40" s="88"/>
      <c r="D40" s="72"/>
      <c r="E40" s="72"/>
      <c r="F40" s="72"/>
      <c r="G40" s="72"/>
    </row>
  </sheetData>
  <phoneticPr fontId="117"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Z40"/>
  <sheetViews>
    <sheetView tabSelected="1" workbookViewId="0">
      <pane xSplit="1" ySplit="3" topLeftCell="F4" activePane="bottomRight" state="frozen"/>
      <selection pane="topRight" activeCell="B1" sqref="B1"/>
      <selection pane="bottomLeft" activeCell="A4" sqref="A4"/>
      <selection pane="bottomRight" activeCell="Q6" sqref="Q6"/>
    </sheetView>
  </sheetViews>
  <sheetFormatPr baseColWidth="10" defaultColWidth="9.1640625" defaultRowHeight="12.75" customHeight="1"/>
  <cols>
    <col min="1" max="1" width="21.6640625" customWidth="1"/>
    <col min="2" max="2" width="22" customWidth="1"/>
    <col min="3" max="3" width="22.83203125" customWidth="1"/>
    <col min="4" max="4" width="8.5" customWidth="1"/>
    <col min="5" max="5" width="12.83203125" customWidth="1"/>
    <col min="6" max="6" width="10.6640625" customWidth="1"/>
    <col min="7" max="7" width="10.33203125" customWidth="1"/>
    <col min="8" max="8" width="10.5" customWidth="1"/>
    <col min="9" max="9" width="17" customWidth="1"/>
    <col min="10" max="10" width="11.1640625" customWidth="1"/>
    <col min="11" max="11" width="10.6640625" customWidth="1"/>
    <col min="12" max="12" width="9.83203125" customWidth="1"/>
    <col min="13" max="13" width="7.83203125" customWidth="1"/>
    <col min="14" max="14" width="9.1640625" customWidth="1"/>
    <col min="15" max="16" width="12.1640625" customWidth="1"/>
    <col min="17" max="17" width="47.5" customWidth="1"/>
    <col min="18" max="18" width="21.83203125" customWidth="1"/>
    <col min="19" max="19" width="11.5" customWidth="1"/>
    <col min="20" max="20" width="13.83203125" customWidth="1"/>
    <col min="21" max="21" width="15.5" customWidth="1"/>
    <col min="22" max="22" width="13.1640625" customWidth="1"/>
    <col min="23" max="24" width="15.5" customWidth="1"/>
    <col min="25" max="25" width="14.5" customWidth="1"/>
    <col min="26" max="26" width="51.33203125" customWidth="1"/>
  </cols>
  <sheetData>
    <row r="1" spans="1:26" ht="36">
      <c r="A1" s="100" t="s">
        <v>71</v>
      </c>
      <c r="B1" s="100" t="s">
        <v>75</v>
      </c>
      <c r="C1" s="100" t="s">
        <v>87</v>
      </c>
      <c r="D1" s="100" t="s">
        <v>80</v>
      </c>
      <c r="E1" s="100" t="s">
        <v>73</v>
      </c>
      <c r="F1" s="100" t="s">
        <v>88</v>
      </c>
      <c r="G1" s="100" t="s">
        <v>89</v>
      </c>
      <c r="H1" s="100" t="s">
        <v>90</v>
      </c>
      <c r="I1" s="71"/>
      <c r="J1" s="42"/>
      <c r="L1" s="75"/>
      <c r="M1" s="69"/>
      <c r="N1" s="69"/>
      <c r="O1" s="75"/>
      <c r="P1" s="75"/>
    </row>
    <row r="2" spans="1:26">
      <c r="A2" s="100" t="s">
        <v>91</v>
      </c>
      <c r="B2" s="100">
        <f>'Your Program Info'!B7</f>
        <v>2</v>
      </c>
      <c r="C2" s="100">
        <f>'Your Program Info'!B3</f>
        <v>18</v>
      </c>
      <c r="D2" s="100">
        <f>ROUNDUP((C2/B2),0)</f>
        <v>9</v>
      </c>
      <c r="E2" s="100">
        <f>'Your Program Info'!B4</f>
        <v>10</v>
      </c>
      <c r="F2" s="46">
        <f>G2/E2</f>
        <v>397.77100000000002</v>
      </c>
      <c r="G2" s="46">
        <f>SUM(P4:P40)</f>
        <v>3977.71</v>
      </c>
      <c r="H2" s="46">
        <f>SUMIF(E4:E40,"Yes",N4:N40)</f>
        <v>12.940000000000001</v>
      </c>
      <c r="I2" s="29"/>
      <c r="J2" s="133"/>
      <c r="K2" s="52"/>
      <c r="L2" s="25"/>
      <c r="M2" s="21"/>
      <c r="N2" s="21"/>
      <c r="O2" s="25"/>
      <c r="P2" s="25"/>
      <c r="Q2" s="137"/>
      <c r="R2" s="20"/>
      <c r="S2" s="20"/>
      <c r="T2" s="20"/>
      <c r="U2" s="20"/>
      <c r="V2" s="20"/>
      <c r="W2" s="20"/>
      <c r="X2" s="20"/>
      <c r="Y2" s="20"/>
      <c r="Z2" s="20"/>
    </row>
    <row r="3" spans="1:26" ht="38.25" customHeight="1">
      <c r="A3" s="128" t="s">
        <v>92</v>
      </c>
      <c r="B3" s="5" t="s">
        <v>93</v>
      </c>
      <c r="C3" s="5" t="s">
        <v>94</v>
      </c>
      <c r="D3" s="128" t="s">
        <v>95</v>
      </c>
      <c r="E3" s="128" t="s">
        <v>96</v>
      </c>
      <c r="F3" s="128" t="s">
        <v>97</v>
      </c>
      <c r="G3" s="128" t="s">
        <v>98</v>
      </c>
      <c r="H3" s="128" t="s">
        <v>99</v>
      </c>
      <c r="I3" s="70" t="s">
        <v>100</v>
      </c>
      <c r="J3" s="45" t="s">
        <v>101</v>
      </c>
      <c r="K3" s="70" t="s">
        <v>102</v>
      </c>
      <c r="L3" s="70" t="s">
        <v>103</v>
      </c>
      <c r="M3" s="24" t="s">
        <v>104</v>
      </c>
      <c r="N3" s="24" t="s">
        <v>31</v>
      </c>
      <c r="O3" s="70" t="s">
        <v>32</v>
      </c>
      <c r="P3" s="70" t="s">
        <v>33</v>
      </c>
      <c r="Q3" s="70" t="s">
        <v>34</v>
      </c>
      <c r="R3" s="111" t="s">
        <v>35</v>
      </c>
      <c r="S3" s="111" t="s">
        <v>36</v>
      </c>
      <c r="T3" s="111" t="s">
        <v>37</v>
      </c>
      <c r="U3" s="111" t="s">
        <v>38</v>
      </c>
      <c r="V3" s="123" t="s">
        <v>39</v>
      </c>
      <c r="W3" s="123" t="s">
        <v>40</v>
      </c>
      <c r="X3" s="111" t="s">
        <v>41</v>
      </c>
      <c r="Y3" s="111" t="s">
        <v>42</v>
      </c>
      <c r="Z3" s="140" t="s">
        <v>43</v>
      </c>
    </row>
    <row r="4" spans="1:26" ht="51" customHeight="1">
      <c r="A4" s="94" t="s">
        <v>44</v>
      </c>
      <c r="B4" s="138" t="s">
        <v>45</v>
      </c>
      <c r="C4" s="138"/>
      <c r="D4" s="138">
        <v>3</v>
      </c>
      <c r="E4" s="138" t="s">
        <v>46</v>
      </c>
      <c r="F4" s="73">
        <v>1</v>
      </c>
      <c r="G4" s="73">
        <v>0</v>
      </c>
      <c r="H4" s="59">
        <f t="shared" ref="H4:H15" si="0">ROUNDUP(((G4*$D$2)+F4),0)</f>
        <v>1</v>
      </c>
      <c r="I4" s="138" t="s">
        <v>47</v>
      </c>
      <c r="J4" s="138" t="s">
        <v>48</v>
      </c>
      <c r="K4" s="138">
        <v>0.95</v>
      </c>
      <c r="L4" s="138">
        <v>12</v>
      </c>
      <c r="M4" s="126">
        <f t="shared" ref="M4:M15" si="1">K4/L4</f>
        <v>7.9166666666666663E-2</v>
      </c>
      <c r="N4" s="126">
        <f t="shared" ref="N4:N15" si="2">$H4*M4</f>
        <v>7.9166666666666663E-2</v>
      </c>
      <c r="O4" s="59">
        <f t="shared" ref="O4:O15" si="3">ROUNDUP((($E$2*$H4)/L4),0)</f>
        <v>1</v>
      </c>
      <c r="P4" s="59">
        <f t="shared" ref="P4:P15" si="4">O4*K4</f>
        <v>0.95</v>
      </c>
      <c r="Q4" s="143" t="str">
        <f>HYPERLINK("http://www.discountschoolsupply.com/Product/ProductDetail.aspx?product=944&amp;keyword=chalk&amp;scategoryid=0&amp;CategorySearch=&amp;Brand=&amp;Price")</f>
        <v>http://www.discountschoolsupply.com/Product/ProductDetail.aspx?product=944&amp;keyword=chalk&amp;scategoryid=0&amp;CategorySearch=&amp;Brand=&amp;Price</v>
      </c>
      <c r="R4" s="91" t="s">
        <v>49</v>
      </c>
      <c r="S4" s="91"/>
      <c r="T4" s="120">
        <v>2.88</v>
      </c>
      <c r="U4" s="91">
        <v>1</v>
      </c>
      <c r="V4" s="113">
        <f t="shared" ref="V4:V15" si="5">T4/U4</f>
        <v>2.88</v>
      </c>
      <c r="W4" s="7">
        <f t="shared" ref="W4:W15" si="6">$H4*V4</f>
        <v>2.88</v>
      </c>
      <c r="X4" s="109">
        <f t="shared" ref="X4:X15" si="7">ROUNDUP((($E$2*$H4)/U4),0)</f>
        <v>10</v>
      </c>
      <c r="Y4" s="109">
        <f t="shared" ref="Y4:Y15" si="8">X4*T4</f>
        <v>28.799999999999997</v>
      </c>
      <c r="Z4" s="57" t="s">
        <v>50</v>
      </c>
    </row>
    <row r="5" spans="1:26" ht="24">
      <c r="A5" s="94" t="s">
        <v>51</v>
      </c>
      <c r="B5" s="138" t="s">
        <v>52</v>
      </c>
      <c r="C5" s="138"/>
      <c r="D5" s="138">
        <v>2</v>
      </c>
      <c r="E5" s="138" t="s">
        <v>46</v>
      </c>
      <c r="F5" s="73">
        <v>1</v>
      </c>
      <c r="G5" s="73">
        <v>0</v>
      </c>
      <c r="H5" s="59">
        <f t="shared" si="0"/>
        <v>1</v>
      </c>
      <c r="I5" s="138" t="s">
        <v>47</v>
      </c>
      <c r="J5" s="138" t="s">
        <v>53</v>
      </c>
      <c r="K5" s="138">
        <v>9.99</v>
      </c>
      <c r="L5" s="138">
        <v>6</v>
      </c>
      <c r="M5" s="126">
        <f t="shared" si="1"/>
        <v>1.665</v>
      </c>
      <c r="N5" s="126">
        <f t="shared" si="2"/>
        <v>1.665</v>
      </c>
      <c r="O5" s="59">
        <f t="shared" si="3"/>
        <v>2</v>
      </c>
      <c r="P5" s="59">
        <f t="shared" si="4"/>
        <v>19.98</v>
      </c>
      <c r="Q5" s="143" t="str">
        <f>HYPERLINK("http://www.discountschoolsupply.com/NewDSS/Product/ProductDetail.aspx?product=23402&amp;keyword=8WWMASKSET&amp;scategoryid=0&amp;CategorySearch=&amp;Brand=&amp;Price=")</f>
        <v>http://www.discountschoolsupply.com/NewDSS/Product/ProductDetail.aspx?product=23402&amp;keyword=8WWMASKSET&amp;scategoryid=0&amp;CategorySearch=&amp;Brand=&amp;Price=</v>
      </c>
      <c r="R5" s="91" t="s">
        <v>49</v>
      </c>
      <c r="S5" s="91"/>
      <c r="T5" s="120">
        <v>8.9499999999999993</v>
      </c>
      <c r="U5" s="91">
        <v>5</v>
      </c>
      <c r="V5" s="113">
        <f t="shared" si="5"/>
        <v>1.7899999999999998</v>
      </c>
      <c r="W5" s="92">
        <f t="shared" si="6"/>
        <v>1.7899999999999998</v>
      </c>
      <c r="X5" s="15">
        <f t="shared" si="7"/>
        <v>2</v>
      </c>
      <c r="Y5" s="15">
        <f t="shared" si="8"/>
        <v>17.899999999999999</v>
      </c>
      <c r="Z5" s="10" t="s">
        <v>54</v>
      </c>
    </row>
    <row r="6" spans="1:26" ht="36">
      <c r="A6" s="94" t="s">
        <v>55</v>
      </c>
      <c r="B6" s="78"/>
      <c r="C6" s="138"/>
      <c r="D6" s="138" t="s">
        <v>56</v>
      </c>
      <c r="E6" s="138" t="s">
        <v>57</v>
      </c>
      <c r="F6" s="73">
        <v>2</v>
      </c>
      <c r="G6" s="73">
        <v>0</v>
      </c>
      <c r="H6" s="59">
        <f t="shared" si="0"/>
        <v>2</v>
      </c>
      <c r="I6" s="138" t="s">
        <v>47</v>
      </c>
      <c r="J6" s="138" t="s">
        <v>58</v>
      </c>
      <c r="K6" s="138">
        <v>13.49</v>
      </c>
      <c r="L6" s="138">
        <v>12</v>
      </c>
      <c r="M6" s="126">
        <f t="shared" si="1"/>
        <v>1.1241666666666668</v>
      </c>
      <c r="N6" s="126">
        <f t="shared" si="2"/>
        <v>2.2483333333333335</v>
      </c>
      <c r="O6" s="59">
        <f t="shared" si="3"/>
        <v>2</v>
      </c>
      <c r="P6" s="59">
        <f t="shared" si="4"/>
        <v>26.98</v>
      </c>
      <c r="Q6" s="31" t="s">
        <v>59</v>
      </c>
      <c r="R6" s="91" t="s">
        <v>49</v>
      </c>
      <c r="S6" s="91"/>
      <c r="T6" s="120">
        <v>2.97</v>
      </c>
      <c r="U6" s="91">
        <v>1</v>
      </c>
      <c r="V6" s="113">
        <f t="shared" si="5"/>
        <v>2.97</v>
      </c>
      <c r="W6" s="92">
        <f t="shared" si="6"/>
        <v>5.94</v>
      </c>
      <c r="X6" s="15">
        <f t="shared" si="7"/>
        <v>20</v>
      </c>
      <c r="Y6" s="15">
        <f t="shared" si="8"/>
        <v>59.400000000000006</v>
      </c>
      <c r="Z6" s="57" t="s">
        <v>60</v>
      </c>
    </row>
    <row r="7" spans="1:26" ht="25.5" customHeight="1">
      <c r="A7" s="94" t="s">
        <v>61</v>
      </c>
      <c r="B7" s="138" t="s">
        <v>62</v>
      </c>
      <c r="C7" s="138"/>
      <c r="D7" s="138" t="s">
        <v>56</v>
      </c>
      <c r="E7" s="138" t="s">
        <v>57</v>
      </c>
      <c r="F7" s="73">
        <v>0</v>
      </c>
      <c r="G7" s="73">
        <v>0.5</v>
      </c>
      <c r="H7" s="59">
        <f t="shared" si="0"/>
        <v>5</v>
      </c>
      <c r="I7" s="138" t="s">
        <v>47</v>
      </c>
      <c r="J7" s="138" t="s">
        <v>63</v>
      </c>
      <c r="K7" s="138">
        <v>6.69</v>
      </c>
      <c r="L7" s="138">
        <v>1</v>
      </c>
      <c r="M7" s="126">
        <f t="shared" si="1"/>
        <v>6.69</v>
      </c>
      <c r="N7" s="126">
        <f t="shared" si="2"/>
        <v>33.450000000000003</v>
      </c>
      <c r="O7" s="59">
        <f t="shared" si="3"/>
        <v>50</v>
      </c>
      <c r="P7" s="59">
        <f t="shared" si="4"/>
        <v>334.5</v>
      </c>
      <c r="Q7" s="56" t="s">
        <v>64</v>
      </c>
      <c r="R7" s="91" t="s">
        <v>65</v>
      </c>
      <c r="S7" s="91" t="s">
        <v>66</v>
      </c>
      <c r="T7" s="91">
        <v>6.99</v>
      </c>
      <c r="U7" s="91">
        <v>1</v>
      </c>
      <c r="V7" s="113">
        <f t="shared" si="5"/>
        <v>6.99</v>
      </c>
      <c r="W7" s="92">
        <f t="shared" si="6"/>
        <v>34.950000000000003</v>
      </c>
      <c r="X7" s="15">
        <f t="shared" si="7"/>
        <v>50</v>
      </c>
      <c r="Y7" s="15">
        <f t="shared" si="8"/>
        <v>349.5</v>
      </c>
      <c r="Z7" s="19" t="str">
        <f>HYPERLINK("http://www.paramount-supplements.com/ec.html","http://www.paramount-supplements.com/ec.html ")</f>
        <v xml:space="preserve">http://www.paramount-supplements.com/ec.html </v>
      </c>
    </row>
    <row r="8" spans="1:26" ht="25.5" customHeight="1">
      <c r="A8" s="94" t="s">
        <v>67</v>
      </c>
      <c r="B8" s="138" t="s">
        <v>68</v>
      </c>
      <c r="C8" s="138"/>
      <c r="D8" s="138">
        <v>2</v>
      </c>
      <c r="E8" s="138" t="s">
        <v>57</v>
      </c>
      <c r="F8" s="73">
        <v>0</v>
      </c>
      <c r="G8" s="73">
        <v>2</v>
      </c>
      <c r="H8" s="59">
        <f t="shared" si="0"/>
        <v>18</v>
      </c>
      <c r="I8" s="138" t="s">
        <v>69</v>
      </c>
      <c r="J8" s="138">
        <v>10444</v>
      </c>
      <c r="K8" s="138">
        <v>4.95</v>
      </c>
      <c r="L8" s="138">
        <v>10</v>
      </c>
      <c r="M8" s="126">
        <f t="shared" si="1"/>
        <v>0.495</v>
      </c>
      <c r="N8" s="126">
        <f t="shared" si="2"/>
        <v>8.91</v>
      </c>
      <c r="O8" s="59">
        <f t="shared" si="3"/>
        <v>18</v>
      </c>
      <c r="P8" s="59">
        <f t="shared" si="4"/>
        <v>89.100000000000009</v>
      </c>
      <c r="Q8" s="68" t="s">
        <v>1</v>
      </c>
      <c r="R8" s="91" t="s">
        <v>2</v>
      </c>
      <c r="S8" s="91"/>
      <c r="T8" s="120">
        <v>3.6</v>
      </c>
      <c r="U8" s="91">
        <v>10</v>
      </c>
      <c r="V8" s="113">
        <f t="shared" si="5"/>
        <v>0.36</v>
      </c>
      <c r="W8" s="92">
        <f t="shared" si="6"/>
        <v>6.4799999999999995</v>
      </c>
      <c r="X8" s="15">
        <f t="shared" si="7"/>
        <v>18</v>
      </c>
      <c r="Y8" s="15">
        <f t="shared" si="8"/>
        <v>64.8</v>
      </c>
      <c r="Z8" s="57" t="s">
        <v>3</v>
      </c>
    </row>
    <row r="9" spans="1:26" ht="25.5" customHeight="1">
      <c r="A9" s="94" t="s">
        <v>4</v>
      </c>
      <c r="B9" s="138" t="s">
        <v>5</v>
      </c>
      <c r="C9" s="138"/>
      <c r="D9" s="138" t="s">
        <v>6</v>
      </c>
      <c r="E9" s="138" t="s">
        <v>57</v>
      </c>
      <c r="F9" s="73">
        <v>0</v>
      </c>
      <c r="G9" s="73">
        <v>0.5</v>
      </c>
      <c r="H9" s="59">
        <f t="shared" si="0"/>
        <v>5</v>
      </c>
      <c r="I9" s="138" t="s">
        <v>69</v>
      </c>
      <c r="J9" s="138">
        <v>220741</v>
      </c>
      <c r="K9" s="138">
        <v>19.95</v>
      </c>
      <c r="L9" s="138">
        <v>1</v>
      </c>
      <c r="M9" s="126">
        <f t="shared" si="1"/>
        <v>19.95</v>
      </c>
      <c r="N9" s="126">
        <f t="shared" si="2"/>
        <v>99.75</v>
      </c>
      <c r="O9" s="59">
        <f t="shared" si="3"/>
        <v>50</v>
      </c>
      <c r="P9" s="59">
        <f t="shared" si="4"/>
        <v>997.5</v>
      </c>
      <c r="Q9" s="56" t="str">
        <f>HYPERLINK("http://www.jameco.com/webapp/wcs/stores/servlet/ProductDisplay?langId=-1&amp;storeId=10001&amp;catalogId=10001&amp;pa=220741&amp;productId=220741","http://www.jameco.com/webapp/wcs/stores/servlet/ProductDisplay?langId=-1&amp;storeId=10001&amp;catalogId=10001&amp;pa=220741&amp;productId=220741 ")</f>
        <v xml:space="preserve">http://www.jameco.com/webapp/wcs/stores/servlet/ProductDisplay?langId=-1&amp;storeId=10001&amp;catalogId=10001&amp;pa=220741&amp;productId=220741 </v>
      </c>
      <c r="R9" s="91" t="s">
        <v>49</v>
      </c>
      <c r="S9" s="91"/>
      <c r="T9" s="120">
        <v>12.37</v>
      </c>
      <c r="U9" s="91">
        <v>1</v>
      </c>
      <c r="V9" s="113">
        <f t="shared" si="5"/>
        <v>12.37</v>
      </c>
      <c r="W9" s="92">
        <f t="shared" si="6"/>
        <v>61.849999999999994</v>
      </c>
      <c r="X9" s="15">
        <f t="shared" si="7"/>
        <v>50</v>
      </c>
      <c r="Y9" s="15">
        <f t="shared" si="8"/>
        <v>618.5</v>
      </c>
      <c r="Z9" s="57" t="s">
        <v>7</v>
      </c>
    </row>
    <row r="10" spans="1:26" ht="76.5" customHeight="1">
      <c r="A10" s="94" t="s">
        <v>8</v>
      </c>
      <c r="B10" s="138"/>
      <c r="C10" s="138"/>
      <c r="D10" s="138" t="s">
        <v>6</v>
      </c>
      <c r="E10" s="138" t="s">
        <v>46</v>
      </c>
      <c r="F10" s="73">
        <v>0</v>
      </c>
      <c r="G10" s="73">
        <v>1</v>
      </c>
      <c r="H10" s="59">
        <f t="shared" si="0"/>
        <v>9</v>
      </c>
      <c r="I10" s="138" t="s">
        <v>69</v>
      </c>
      <c r="J10" s="138">
        <v>198707</v>
      </c>
      <c r="K10" s="138">
        <v>0.79</v>
      </c>
      <c r="L10" s="138">
        <v>1</v>
      </c>
      <c r="M10" s="126">
        <f t="shared" si="1"/>
        <v>0.79</v>
      </c>
      <c r="N10" s="126">
        <f t="shared" si="2"/>
        <v>7.11</v>
      </c>
      <c r="O10" s="59">
        <f t="shared" si="3"/>
        <v>90</v>
      </c>
      <c r="P10" s="59">
        <f t="shared" si="4"/>
        <v>71.100000000000009</v>
      </c>
      <c r="Q10" s="56" t="str">
        <f>HYPERLINK("http://www.jameco.com/webapp/wcs/stores/servlet/ProductDisplay?langId=-1&amp;storeId=10001&amp;catalogId=10001&amp;productId=198707","http://www.jameco.com/webapp/wcs/stores/servlet/ProductDisplay?langId=-1&amp;storeId=10001&amp;catalogId=10001&amp;productId=198707 ")</f>
        <v xml:space="preserve">http://www.jameco.com/webapp/wcs/stores/servlet/ProductDisplay?langId=-1&amp;storeId=10001&amp;catalogId=10001&amp;productId=198707 </v>
      </c>
      <c r="R10" s="91" t="s">
        <v>49</v>
      </c>
      <c r="S10" s="91"/>
      <c r="T10" s="120">
        <v>12</v>
      </c>
      <c r="U10" s="91">
        <v>48</v>
      </c>
      <c r="V10" s="113">
        <f t="shared" si="5"/>
        <v>0.25</v>
      </c>
      <c r="W10" s="92">
        <f t="shared" si="6"/>
        <v>2.25</v>
      </c>
      <c r="X10" s="15">
        <f t="shared" si="7"/>
        <v>2</v>
      </c>
      <c r="Y10" s="15">
        <f t="shared" si="8"/>
        <v>24</v>
      </c>
      <c r="Z10" s="19" t="s">
        <v>9</v>
      </c>
    </row>
    <row r="11" spans="1:26" ht="25.5" customHeight="1">
      <c r="A11" s="94" t="s">
        <v>10</v>
      </c>
      <c r="B11" s="138" t="s">
        <v>11</v>
      </c>
      <c r="C11" s="138"/>
      <c r="D11" s="138">
        <v>3</v>
      </c>
      <c r="E11" s="138" t="s">
        <v>12</v>
      </c>
      <c r="F11" s="73">
        <v>1</v>
      </c>
      <c r="G11" s="73">
        <v>0</v>
      </c>
      <c r="H11" s="59">
        <f t="shared" si="0"/>
        <v>1</v>
      </c>
      <c r="I11" s="138" t="s">
        <v>13</v>
      </c>
      <c r="J11" s="138">
        <v>394734</v>
      </c>
      <c r="K11" s="138">
        <v>3.97</v>
      </c>
      <c r="L11" s="138">
        <v>1</v>
      </c>
      <c r="M11" s="126">
        <f t="shared" si="1"/>
        <v>3.97</v>
      </c>
      <c r="N11" s="126">
        <f t="shared" si="2"/>
        <v>3.97</v>
      </c>
      <c r="O11" s="59">
        <f t="shared" si="3"/>
        <v>10</v>
      </c>
      <c r="P11" s="59">
        <f t="shared" si="4"/>
        <v>39.700000000000003</v>
      </c>
      <c r="Q11" s="68" t="s">
        <v>14</v>
      </c>
      <c r="R11" s="91" t="s">
        <v>49</v>
      </c>
      <c r="S11" s="91"/>
      <c r="T11" s="120">
        <v>4.97</v>
      </c>
      <c r="U11" s="91">
        <v>1</v>
      </c>
      <c r="V11" s="113">
        <f t="shared" si="5"/>
        <v>4.97</v>
      </c>
      <c r="W11" s="92">
        <f t="shared" si="6"/>
        <v>4.97</v>
      </c>
      <c r="X11" s="15">
        <f t="shared" si="7"/>
        <v>10</v>
      </c>
      <c r="Y11" s="15">
        <f t="shared" si="8"/>
        <v>49.699999999999996</v>
      </c>
      <c r="Z11" s="57" t="s">
        <v>15</v>
      </c>
    </row>
    <row r="12" spans="1:26" ht="72">
      <c r="A12" s="94" t="s">
        <v>16</v>
      </c>
      <c r="B12" s="138"/>
      <c r="C12" s="138"/>
      <c r="D12" s="138">
        <v>3</v>
      </c>
      <c r="E12" s="138" t="s">
        <v>57</v>
      </c>
      <c r="F12" s="73">
        <v>1</v>
      </c>
      <c r="G12" s="73">
        <v>0</v>
      </c>
      <c r="H12" s="59">
        <f t="shared" si="0"/>
        <v>1</v>
      </c>
      <c r="I12" s="138" t="s">
        <v>13</v>
      </c>
      <c r="J12" s="138">
        <v>174138</v>
      </c>
      <c r="K12" s="138">
        <v>3.08</v>
      </c>
      <c r="L12" s="138">
        <v>1</v>
      </c>
      <c r="M12" s="126">
        <f t="shared" si="1"/>
        <v>3.08</v>
      </c>
      <c r="N12" s="126">
        <f t="shared" si="2"/>
        <v>3.08</v>
      </c>
      <c r="O12" s="59">
        <f t="shared" si="3"/>
        <v>10</v>
      </c>
      <c r="P12" s="59">
        <f t="shared" si="4"/>
        <v>30.8</v>
      </c>
      <c r="Q12" s="56" t="str">
        <f>HYPERLINK("http://www.lowes.com/pd_174138-16878-48052_0_?productId=1043631&amp;Ntt=tape%20measure&amp;Ntk=i_products&amp;Ns=p_product_price|1&amp;pl=1&amp;currentURL=/pl__0__s?Ntk=i_products$rpp=15$Ntt=tape%20measure$Ns=p_product_price|148052_0_?productId=1043631&amp;Ntt=tape%20measure&amp;Ntk","http://www.lowes.com/pd_174138-16878-48052_0_?productId=1043631&amp;Ntt=tape%20measure&amp;Ntk=i_products&amp;Ns=p_product_price|1&amp;pl=1&amp;currentURL=/pl__0__s?Ntk=i_products$rpp=15$Ntt=tape%20measure$Ns=p_product_price|148052_0_?productId=1043631&amp;Ntt=tape%20measure&amp;Ntk")</f>
        <v>http://www.lowes.com/pd_174138-16878-48052_0_?productId=1043631&amp;Ntt=tape%20measure&amp;Ntk=i_products&amp;Ns=p_product_price|1&amp;pl=1&amp;currentURL=/pl__0__s?Ntk=i_products$rpp=15$Ntt=tape%20measure$Ns=p_product_price|148052_0_?productId=1043631&amp;Ntt=tape%20measure&amp;Ntk</v>
      </c>
      <c r="R12" s="91" t="s">
        <v>13</v>
      </c>
      <c r="S12" s="91">
        <v>82288</v>
      </c>
      <c r="T12" s="120">
        <v>1.98</v>
      </c>
      <c r="U12" s="91">
        <v>1</v>
      </c>
      <c r="V12" s="113">
        <f t="shared" si="5"/>
        <v>1.98</v>
      </c>
      <c r="W12" s="92">
        <f t="shared" si="6"/>
        <v>1.98</v>
      </c>
      <c r="X12" s="15">
        <f t="shared" si="7"/>
        <v>10</v>
      </c>
      <c r="Y12" s="15">
        <f t="shared" si="8"/>
        <v>19.8</v>
      </c>
      <c r="Z12" s="33" t="s">
        <v>17</v>
      </c>
    </row>
    <row r="13" spans="1:26" ht="48">
      <c r="A13" s="94" t="s">
        <v>18</v>
      </c>
      <c r="B13" s="138"/>
      <c r="C13" s="138"/>
      <c r="D13" s="138" t="s">
        <v>19</v>
      </c>
      <c r="E13" s="138" t="s">
        <v>46</v>
      </c>
      <c r="F13" s="73">
        <v>1</v>
      </c>
      <c r="G13" s="73">
        <v>0</v>
      </c>
      <c r="H13" s="59">
        <f t="shared" si="0"/>
        <v>1</v>
      </c>
      <c r="I13" s="138" t="s">
        <v>13</v>
      </c>
      <c r="J13" s="138">
        <v>185231</v>
      </c>
      <c r="K13" s="138">
        <v>2.74</v>
      </c>
      <c r="L13" s="138">
        <v>1</v>
      </c>
      <c r="M13" s="126">
        <f t="shared" si="1"/>
        <v>2.74</v>
      </c>
      <c r="N13" s="126">
        <f t="shared" si="2"/>
        <v>2.74</v>
      </c>
      <c r="O13" s="59">
        <f t="shared" si="3"/>
        <v>10</v>
      </c>
      <c r="P13" s="59">
        <f t="shared" si="4"/>
        <v>27.400000000000002</v>
      </c>
      <c r="Q13" s="56" t="s">
        <v>20</v>
      </c>
      <c r="R13" s="91" t="s">
        <v>21</v>
      </c>
      <c r="S13" s="91">
        <v>211540</v>
      </c>
      <c r="T13" s="91">
        <v>13.99</v>
      </c>
      <c r="U13" s="91">
        <v>6</v>
      </c>
      <c r="V13" s="113">
        <f t="shared" si="5"/>
        <v>2.3316666666666666</v>
      </c>
      <c r="W13" s="92">
        <f t="shared" si="6"/>
        <v>2.3316666666666666</v>
      </c>
      <c r="X13" s="15">
        <f t="shared" si="7"/>
        <v>2</v>
      </c>
      <c r="Y13" s="15">
        <f t="shared" si="8"/>
        <v>27.98</v>
      </c>
      <c r="Z13" s="95" t="s">
        <v>22</v>
      </c>
    </row>
    <row r="14" spans="1:26" ht="24">
      <c r="A14" s="94" t="s">
        <v>23</v>
      </c>
      <c r="B14" s="138"/>
      <c r="C14" s="138"/>
      <c r="D14" s="138" t="s">
        <v>24</v>
      </c>
      <c r="E14" s="138" t="s">
        <v>46</v>
      </c>
      <c r="F14" s="73">
        <v>0</v>
      </c>
      <c r="G14" s="73">
        <v>1</v>
      </c>
      <c r="H14" s="59">
        <f t="shared" si="0"/>
        <v>9</v>
      </c>
      <c r="I14" s="138" t="s">
        <v>25</v>
      </c>
      <c r="J14" s="138" t="s">
        <v>66</v>
      </c>
      <c r="K14" s="138">
        <v>25</v>
      </c>
      <c r="L14" s="138">
        <v>1</v>
      </c>
      <c r="M14" s="126">
        <f t="shared" si="1"/>
        <v>25</v>
      </c>
      <c r="N14" s="126">
        <f t="shared" si="2"/>
        <v>225</v>
      </c>
      <c r="O14" s="59">
        <f t="shared" si="3"/>
        <v>90</v>
      </c>
      <c r="P14" s="59">
        <f t="shared" si="4"/>
        <v>2250</v>
      </c>
      <c r="Q14" s="56" t="str">
        <f>HYPERLINK("http://sunwindsolar.com/solar_sales_us/products.php?p=f28b9c76ab","http://sunwindsolar.com/solar_sales_us/products.php?p=f28b9c76ab")</f>
        <v>http://sunwindsolar.com/solar_sales_us/products.php?p=f28b9c76ab</v>
      </c>
      <c r="R14" s="91"/>
      <c r="S14" s="91"/>
      <c r="T14" s="120"/>
      <c r="U14" s="91"/>
      <c r="V14" s="113" t="e">
        <f t="shared" si="5"/>
        <v>#DIV/0!</v>
      </c>
      <c r="W14" s="92" t="e">
        <f t="shared" si="6"/>
        <v>#DIV/0!</v>
      </c>
      <c r="X14" s="15" t="e">
        <f t="shared" si="7"/>
        <v>#DIV/0!</v>
      </c>
      <c r="Y14" s="22" t="e">
        <f t="shared" si="8"/>
        <v>#DIV/0!</v>
      </c>
      <c r="Z14" s="74"/>
    </row>
    <row r="15" spans="1:26" ht="30">
      <c r="A15" s="136" t="s">
        <v>26</v>
      </c>
      <c r="B15" s="135" t="s">
        <v>27</v>
      </c>
      <c r="C15" s="135"/>
      <c r="D15" s="3" t="s">
        <v>28</v>
      </c>
      <c r="E15" s="3" t="s">
        <v>12</v>
      </c>
      <c r="F15" s="4">
        <v>1</v>
      </c>
      <c r="G15" s="23">
        <v>0</v>
      </c>
      <c r="H15" s="59">
        <f t="shared" si="0"/>
        <v>1</v>
      </c>
      <c r="I15" s="138" t="s">
        <v>13</v>
      </c>
      <c r="J15" s="138">
        <v>336491</v>
      </c>
      <c r="K15" s="32">
        <v>8.9700000000000006</v>
      </c>
      <c r="L15" s="138">
        <v>1</v>
      </c>
      <c r="M15" s="126">
        <f t="shared" si="1"/>
        <v>8.9700000000000006</v>
      </c>
      <c r="N15" s="126">
        <f t="shared" si="2"/>
        <v>8.9700000000000006</v>
      </c>
      <c r="O15" s="59">
        <f t="shared" si="3"/>
        <v>10</v>
      </c>
      <c r="P15" s="59">
        <f t="shared" si="4"/>
        <v>89.7</v>
      </c>
      <c r="Q15" s="64" t="s">
        <v>29</v>
      </c>
      <c r="R15" s="91" t="s">
        <v>30</v>
      </c>
      <c r="S15" s="91"/>
      <c r="T15" s="120">
        <v>7.99</v>
      </c>
      <c r="U15" s="91">
        <v>1</v>
      </c>
      <c r="V15" s="113">
        <f t="shared" si="5"/>
        <v>7.99</v>
      </c>
      <c r="W15" s="92">
        <f t="shared" si="6"/>
        <v>7.99</v>
      </c>
      <c r="X15" s="15">
        <f t="shared" si="7"/>
        <v>10</v>
      </c>
      <c r="Y15" s="22">
        <f t="shared" si="8"/>
        <v>79.900000000000006</v>
      </c>
      <c r="Z15" s="34" t="s">
        <v>0</v>
      </c>
    </row>
    <row r="16" spans="1:26">
      <c r="A16" s="76"/>
      <c r="B16" s="18"/>
      <c r="C16" s="18"/>
      <c r="D16" s="37"/>
      <c r="E16" s="37"/>
      <c r="F16" s="80"/>
      <c r="G16" s="28"/>
      <c r="H16" s="59"/>
      <c r="I16" s="138"/>
      <c r="J16" s="138"/>
      <c r="K16" s="32"/>
      <c r="L16" s="138"/>
      <c r="M16" s="126"/>
      <c r="N16" s="126"/>
      <c r="O16" s="99"/>
      <c r="P16" s="99"/>
      <c r="Q16" s="110"/>
      <c r="R16" s="91"/>
      <c r="S16" s="91"/>
      <c r="T16" s="120"/>
      <c r="U16" s="91"/>
      <c r="V16" s="113"/>
      <c r="W16" s="92"/>
      <c r="X16" s="15"/>
      <c r="Y16" s="15"/>
      <c r="Z16" s="38"/>
    </row>
    <row r="17" spans="1:26" ht="25.5" customHeight="1">
      <c r="A17" s="79"/>
      <c r="B17" s="18"/>
      <c r="C17" s="18"/>
      <c r="D17" s="37"/>
      <c r="E17" s="37"/>
      <c r="F17" s="23"/>
      <c r="G17" s="121"/>
      <c r="H17" s="59"/>
      <c r="I17" s="138"/>
      <c r="J17" s="138"/>
      <c r="K17" s="32"/>
      <c r="L17" s="138"/>
      <c r="M17" s="126"/>
      <c r="N17" s="126"/>
      <c r="O17" s="99"/>
      <c r="P17" s="99"/>
      <c r="Q17" s="64"/>
      <c r="R17" s="91"/>
      <c r="S17" s="91"/>
      <c r="T17" s="120"/>
      <c r="U17" s="91"/>
      <c r="V17" s="113"/>
      <c r="W17" s="92"/>
      <c r="X17" s="15"/>
      <c r="Y17" s="15"/>
      <c r="Z17" s="116"/>
    </row>
    <row r="18" spans="1:26">
      <c r="A18" s="60"/>
      <c r="B18" s="18"/>
      <c r="C18" s="18"/>
      <c r="D18" s="37"/>
      <c r="E18" s="37"/>
      <c r="F18" s="27"/>
      <c r="G18" s="129"/>
      <c r="H18" s="59"/>
      <c r="I18" s="138"/>
      <c r="J18" s="138"/>
      <c r="K18" s="32"/>
      <c r="L18" s="138"/>
      <c r="M18" s="126"/>
      <c r="N18" s="126"/>
      <c r="O18" s="99"/>
      <c r="P18" s="99"/>
      <c r="Q18" s="11"/>
      <c r="R18" s="91"/>
      <c r="S18" s="91"/>
      <c r="T18" s="120"/>
      <c r="U18" s="91"/>
      <c r="V18" s="113"/>
      <c r="W18" s="92"/>
      <c r="X18" s="15"/>
      <c r="Y18" s="15"/>
      <c r="Z18" s="33"/>
    </row>
    <row r="19" spans="1:26" ht="38.25" customHeight="1">
      <c r="A19" s="14"/>
      <c r="B19" s="18"/>
      <c r="C19" s="18"/>
      <c r="D19" s="37"/>
      <c r="E19" s="37"/>
      <c r="F19" s="27"/>
      <c r="G19" s="89"/>
      <c r="H19" s="53"/>
      <c r="I19" s="138"/>
      <c r="J19" s="93"/>
      <c r="K19" s="32"/>
      <c r="L19" s="138"/>
      <c r="M19" s="126"/>
      <c r="N19" s="126"/>
      <c r="O19" s="99"/>
      <c r="P19" s="99"/>
      <c r="Q19" s="103"/>
      <c r="R19" s="91"/>
      <c r="S19" s="91"/>
      <c r="T19" s="91"/>
      <c r="U19" s="91"/>
      <c r="V19" s="113"/>
      <c r="W19" s="92"/>
      <c r="X19" s="15"/>
      <c r="Y19" s="15"/>
      <c r="Z19" s="57"/>
    </row>
    <row r="20" spans="1:26">
      <c r="A20" s="35"/>
      <c r="B20" s="18"/>
      <c r="C20" s="18"/>
      <c r="D20" s="37"/>
      <c r="E20" s="37"/>
      <c r="F20" s="27"/>
      <c r="G20" s="27"/>
      <c r="H20" s="53"/>
      <c r="I20" s="138"/>
      <c r="J20" s="138"/>
      <c r="K20" s="32"/>
      <c r="L20" s="138"/>
      <c r="M20" s="126"/>
      <c r="N20" s="126"/>
      <c r="O20" s="99"/>
      <c r="P20" s="99"/>
      <c r="Q20" s="11"/>
      <c r="R20" s="91"/>
      <c r="S20" s="91"/>
      <c r="T20" s="91"/>
      <c r="U20" s="91"/>
      <c r="V20" s="113"/>
      <c r="W20" s="92"/>
      <c r="X20" s="15"/>
      <c r="Y20" s="15"/>
      <c r="Z20" s="33"/>
    </row>
    <row r="21" spans="1:26">
      <c r="A21" s="60"/>
      <c r="B21" s="18"/>
      <c r="C21" s="18"/>
      <c r="D21" s="37"/>
      <c r="E21" s="37"/>
      <c r="F21" s="27"/>
      <c r="G21" s="27"/>
      <c r="H21" s="53"/>
      <c r="I21" s="138"/>
      <c r="J21" s="138"/>
      <c r="K21" s="32"/>
      <c r="L21" s="138"/>
      <c r="M21" s="126"/>
      <c r="N21" s="126"/>
      <c r="O21" s="99"/>
      <c r="P21" s="99"/>
      <c r="Q21" s="11"/>
      <c r="R21" s="91"/>
      <c r="S21" s="91"/>
      <c r="T21" s="91"/>
      <c r="U21" s="91"/>
      <c r="V21" s="113"/>
      <c r="W21" s="92"/>
      <c r="X21" s="15"/>
      <c r="Y21" s="15"/>
      <c r="Z21" s="33"/>
    </row>
    <row r="22" spans="1:26" ht="38.25" customHeight="1">
      <c r="A22" s="76"/>
      <c r="B22" s="18"/>
      <c r="C22" s="18"/>
      <c r="D22" s="37"/>
      <c r="E22" s="37"/>
      <c r="F22" s="80"/>
      <c r="G22" s="80"/>
      <c r="H22" s="53"/>
      <c r="I22" s="138"/>
      <c r="J22" s="138"/>
      <c r="K22" s="32"/>
      <c r="L22" s="138"/>
      <c r="M22" s="126"/>
      <c r="N22" s="126"/>
      <c r="O22" s="99"/>
      <c r="P22" s="99"/>
      <c r="Q22" s="39"/>
      <c r="R22" s="91"/>
      <c r="S22" s="91"/>
      <c r="T22" s="91"/>
      <c r="U22" s="91"/>
      <c r="V22" s="113"/>
      <c r="W22" s="92"/>
      <c r="X22" s="15"/>
      <c r="Y22" s="15"/>
      <c r="Z22" s="40"/>
    </row>
    <row r="23" spans="1:26">
      <c r="A23" s="41"/>
      <c r="B23" s="18"/>
      <c r="C23" s="18"/>
      <c r="D23" s="37"/>
      <c r="E23" s="37"/>
      <c r="F23" s="44"/>
      <c r="G23" s="73"/>
      <c r="H23" s="59"/>
      <c r="I23" s="138"/>
      <c r="J23" s="138"/>
      <c r="K23" s="32"/>
      <c r="L23" s="138"/>
      <c r="M23" s="126"/>
      <c r="N23" s="126"/>
      <c r="O23" s="99"/>
      <c r="P23" s="99"/>
      <c r="Q23" s="141"/>
      <c r="R23" s="91"/>
      <c r="S23" s="91"/>
      <c r="T23" s="120"/>
      <c r="U23" s="91"/>
      <c r="V23" s="113"/>
      <c r="W23" s="92"/>
      <c r="X23" s="15"/>
      <c r="Y23" s="15"/>
      <c r="Z23" s="6"/>
    </row>
    <row r="24" spans="1:26">
      <c r="A24" s="41"/>
      <c r="B24" s="18"/>
      <c r="C24" s="18"/>
      <c r="D24" s="37"/>
      <c r="E24" s="37"/>
      <c r="F24" s="44"/>
      <c r="G24" s="73"/>
      <c r="H24" s="59"/>
      <c r="I24" s="138"/>
      <c r="J24" s="138"/>
      <c r="K24" s="32"/>
      <c r="L24" s="138"/>
      <c r="M24" s="126"/>
      <c r="N24" s="126"/>
      <c r="O24" s="99"/>
      <c r="P24" s="99"/>
      <c r="Q24" s="141"/>
      <c r="R24" s="91"/>
      <c r="S24" s="91"/>
      <c r="T24" s="120"/>
      <c r="U24" s="91"/>
      <c r="V24" s="113"/>
      <c r="W24" s="92"/>
      <c r="X24" s="15"/>
      <c r="Y24" s="15"/>
      <c r="Z24" s="6"/>
    </row>
    <row r="25" spans="1:26">
      <c r="A25" s="41"/>
      <c r="B25" s="18"/>
      <c r="C25" s="18"/>
      <c r="D25" s="37"/>
      <c r="E25" s="37"/>
      <c r="F25" s="44"/>
      <c r="G25" s="73"/>
      <c r="H25" s="59"/>
      <c r="I25" s="138"/>
      <c r="J25" s="138"/>
      <c r="K25" s="32"/>
      <c r="L25" s="138"/>
      <c r="M25" s="126"/>
      <c r="N25" s="126"/>
      <c r="O25" s="99"/>
      <c r="P25" s="99"/>
      <c r="Q25" s="141"/>
      <c r="R25" s="91"/>
      <c r="S25" s="91"/>
      <c r="T25" s="120"/>
      <c r="U25" s="91"/>
      <c r="V25" s="113"/>
      <c r="W25" s="92"/>
      <c r="X25" s="15"/>
      <c r="Y25" s="15"/>
      <c r="Z25" s="6"/>
    </row>
    <row r="26" spans="1:26">
      <c r="A26" s="41"/>
      <c r="B26" s="18"/>
      <c r="C26" s="18"/>
      <c r="D26" s="37"/>
      <c r="E26" s="37"/>
      <c r="F26" s="44"/>
      <c r="G26" s="73"/>
      <c r="H26" s="59"/>
      <c r="I26" s="138"/>
      <c r="J26" s="138"/>
      <c r="K26" s="32"/>
      <c r="L26" s="138"/>
      <c r="M26" s="126"/>
      <c r="N26" s="126"/>
      <c r="O26" s="99"/>
      <c r="P26" s="99"/>
      <c r="Q26" s="141"/>
      <c r="R26" s="91"/>
      <c r="S26" s="91"/>
      <c r="T26" s="120"/>
      <c r="U26" s="91"/>
      <c r="V26" s="122"/>
      <c r="W26" s="77"/>
      <c r="X26" s="15"/>
      <c r="Y26" s="15"/>
      <c r="Z26" s="6"/>
    </row>
    <row r="27" spans="1:26">
      <c r="A27" s="41"/>
      <c r="B27" s="18"/>
      <c r="C27" s="18"/>
      <c r="D27" s="37"/>
      <c r="E27" s="37"/>
      <c r="F27" s="44"/>
      <c r="G27" s="73"/>
      <c r="H27" s="59"/>
      <c r="I27" s="138"/>
      <c r="J27" s="138"/>
      <c r="K27" s="32"/>
      <c r="L27" s="138"/>
      <c r="M27" s="126"/>
      <c r="N27" s="126"/>
      <c r="O27" s="99"/>
      <c r="P27" s="99"/>
      <c r="Q27" s="141"/>
      <c r="R27" s="91"/>
      <c r="S27" s="91"/>
      <c r="T27" s="120"/>
      <c r="U27" s="91"/>
      <c r="V27" s="122"/>
      <c r="W27" s="108"/>
      <c r="X27" s="15"/>
      <c r="Y27" s="15"/>
      <c r="Z27" s="6"/>
    </row>
    <row r="28" spans="1:26">
      <c r="A28" s="41"/>
      <c r="B28" s="18"/>
      <c r="C28" s="18"/>
      <c r="D28" s="37"/>
      <c r="E28" s="37"/>
      <c r="F28" s="44"/>
      <c r="G28" s="73"/>
      <c r="H28" s="59"/>
      <c r="I28" s="138"/>
      <c r="J28" s="138"/>
      <c r="K28" s="32"/>
      <c r="L28" s="138"/>
      <c r="M28" s="126"/>
      <c r="N28" s="126"/>
      <c r="O28" s="99"/>
      <c r="P28" s="99"/>
      <c r="Q28" s="141"/>
      <c r="R28" s="91"/>
      <c r="S28" s="91"/>
      <c r="T28" s="120"/>
      <c r="U28" s="91"/>
      <c r="V28" s="122"/>
      <c r="W28" s="108"/>
      <c r="X28" s="15"/>
      <c r="Y28" s="15"/>
      <c r="Z28" s="6"/>
    </row>
    <row r="29" spans="1:26">
      <c r="A29" s="41"/>
      <c r="B29" s="18"/>
      <c r="C29" s="18"/>
      <c r="D29" s="37"/>
      <c r="E29" s="37"/>
      <c r="F29" s="44"/>
      <c r="G29" s="73"/>
      <c r="H29" s="59"/>
      <c r="I29" s="138"/>
      <c r="J29" s="138"/>
      <c r="K29" s="32"/>
      <c r="L29" s="138"/>
      <c r="M29" s="126"/>
      <c r="N29" s="126"/>
      <c r="O29" s="99"/>
      <c r="P29" s="99"/>
      <c r="Q29" s="141"/>
      <c r="R29" s="91"/>
      <c r="S29" s="91"/>
      <c r="T29" s="120"/>
      <c r="U29" s="91"/>
      <c r="V29" s="122"/>
      <c r="W29" s="108"/>
      <c r="X29" s="15"/>
      <c r="Y29" s="15"/>
      <c r="Z29" s="6"/>
    </row>
    <row r="30" spans="1:26">
      <c r="A30" s="41"/>
      <c r="B30" s="18"/>
      <c r="C30" s="18"/>
      <c r="D30" s="37"/>
      <c r="E30" s="37"/>
      <c r="F30" s="44"/>
      <c r="G30" s="73"/>
      <c r="H30" s="59"/>
      <c r="I30" s="138"/>
      <c r="J30" s="138"/>
      <c r="K30" s="32"/>
      <c r="L30" s="138"/>
      <c r="M30" s="126"/>
      <c r="N30" s="126"/>
      <c r="O30" s="99"/>
      <c r="P30" s="99"/>
      <c r="Q30" s="141"/>
      <c r="R30" s="91"/>
      <c r="S30" s="91"/>
      <c r="T30" s="120"/>
      <c r="U30" s="91"/>
      <c r="V30" s="122"/>
      <c r="W30" s="108"/>
      <c r="X30" s="15"/>
      <c r="Y30" s="15"/>
      <c r="Z30" s="6"/>
    </row>
    <row r="31" spans="1:26">
      <c r="A31" s="41"/>
      <c r="B31" s="18"/>
      <c r="C31" s="18"/>
      <c r="D31" s="37"/>
      <c r="E31" s="37"/>
      <c r="F31" s="44"/>
      <c r="G31" s="73"/>
      <c r="H31" s="59"/>
      <c r="I31" s="138"/>
      <c r="J31" s="138"/>
      <c r="K31" s="32"/>
      <c r="L31" s="138"/>
      <c r="M31" s="126"/>
      <c r="N31" s="126"/>
      <c r="O31" s="99"/>
      <c r="P31" s="99"/>
      <c r="Q31" s="141"/>
      <c r="R31" s="91"/>
      <c r="S31" s="91"/>
      <c r="T31" s="120"/>
      <c r="U31" s="91"/>
      <c r="V31" s="122"/>
      <c r="W31" s="108"/>
      <c r="X31" s="15"/>
      <c r="Y31" s="15"/>
      <c r="Z31" s="6"/>
    </row>
    <row r="32" spans="1:26">
      <c r="A32" s="41"/>
      <c r="B32" s="18"/>
      <c r="C32" s="18"/>
      <c r="D32" s="37"/>
      <c r="E32" s="37"/>
      <c r="F32" s="44"/>
      <c r="G32" s="73"/>
      <c r="H32" s="59"/>
      <c r="I32" s="138"/>
      <c r="J32" s="138"/>
      <c r="K32" s="32"/>
      <c r="L32" s="138"/>
      <c r="M32" s="126"/>
      <c r="N32" s="126"/>
      <c r="O32" s="99"/>
      <c r="P32" s="99"/>
      <c r="Q32" s="141"/>
      <c r="R32" s="91"/>
      <c r="S32" s="91"/>
      <c r="T32" s="120"/>
      <c r="U32" s="91"/>
      <c r="V32" s="122"/>
      <c r="W32" s="108"/>
      <c r="X32" s="15"/>
      <c r="Y32" s="15"/>
      <c r="Z32" s="6"/>
    </row>
    <row r="33" spans="1:26">
      <c r="A33" s="41"/>
      <c r="B33" s="18"/>
      <c r="C33" s="18"/>
      <c r="D33" s="37"/>
      <c r="E33" s="37"/>
      <c r="F33" s="44"/>
      <c r="G33" s="73"/>
      <c r="H33" s="59"/>
      <c r="I33" s="138"/>
      <c r="J33" s="138"/>
      <c r="K33" s="32"/>
      <c r="L33" s="138"/>
      <c r="M33" s="126"/>
      <c r="N33" s="126"/>
      <c r="O33" s="99"/>
      <c r="P33" s="99"/>
      <c r="Q33" s="141"/>
      <c r="R33" s="91"/>
      <c r="S33" s="91"/>
      <c r="T33" s="120"/>
      <c r="U33" s="91"/>
      <c r="V33" s="122"/>
      <c r="W33" s="108"/>
      <c r="X33" s="15"/>
      <c r="Y33" s="15"/>
      <c r="Z33" s="6"/>
    </row>
    <row r="34" spans="1:26">
      <c r="A34" s="41"/>
      <c r="B34" s="18"/>
      <c r="C34" s="18"/>
      <c r="D34" s="37"/>
      <c r="E34" s="37"/>
      <c r="F34" s="44"/>
      <c r="G34" s="73"/>
      <c r="H34" s="59"/>
      <c r="I34" s="138"/>
      <c r="J34" s="138"/>
      <c r="K34" s="32"/>
      <c r="L34" s="138"/>
      <c r="M34" s="126"/>
      <c r="N34" s="126"/>
      <c r="O34" s="99"/>
      <c r="P34" s="99"/>
      <c r="Q34" s="141"/>
      <c r="R34" s="91"/>
      <c r="S34" s="91"/>
      <c r="T34" s="120"/>
      <c r="U34" s="91"/>
      <c r="V34" s="122"/>
      <c r="W34" s="108"/>
      <c r="X34" s="15"/>
      <c r="Y34" s="15"/>
      <c r="Z34" s="6"/>
    </row>
    <row r="35" spans="1:26">
      <c r="A35" s="41"/>
      <c r="B35" s="18"/>
      <c r="C35" s="18"/>
      <c r="D35" s="37"/>
      <c r="E35" s="37"/>
      <c r="F35" s="44"/>
      <c r="G35" s="73"/>
      <c r="H35" s="59"/>
      <c r="I35" s="138"/>
      <c r="J35" s="138"/>
      <c r="K35" s="32"/>
      <c r="L35" s="138"/>
      <c r="M35" s="126"/>
      <c r="N35" s="126"/>
      <c r="O35" s="99"/>
      <c r="P35" s="99"/>
      <c r="Q35" s="141"/>
      <c r="R35" s="91"/>
      <c r="S35" s="91"/>
      <c r="T35" s="120"/>
      <c r="U35" s="91"/>
      <c r="V35" s="122"/>
      <c r="W35" s="108"/>
      <c r="X35" s="15"/>
      <c r="Y35" s="15"/>
      <c r="Z35" s="6"/>
    </row>
    <row r="36" spans="1:26">
      <c r="A36" s="41"/>
      <c r="B36" s="18"/>
      <c r="C36" s="18"/>
      <c r="D36" s="37"/>
      <c r="E36" s="37"/>
      <c r="F36" s="44"/>
      <c r="G36" s="73"/>
      <c r="H36" s="59"/>
      <c r="I36" s="138"/>
      <c r="J36" s="138"/>
      <c r="K36" s="32"/>
      <c r="L36" s="138"/>
      <c r="M36" s="126"/>
      <c r="N36" s="126"/>
      <c r="O36" s="99"/>
      <c r="P36" s="99"/>
      <c r="Q36" s="141"/>
      <c r="R36" s="91"/>
      <c r="S36" s="91"/>
      <c r="T36" s="120"/>
      <c r="U36" s="91"/>
      <c r="V36" s="122"/>
      <c r="W36" s="108"/>
      <c r="X36" s="15"/>
      <c r="Y36" s="15"/>
      <c r="Z36" s="6"/>
    </row>
    <row r="37" spans="1:26">
      <c r="A37" s="41"/>
      <c r="B37" s="18"/>
      <c r="C37" s="18"/>
      <c r="D37" s="37"/>
      <c r="E37" s="37"/>
      <c r="F37" s="44"/>
      <c r="G37" s="73"/>
      <c r="H37" s="59"/>
      <c r="I37" s="138"/>
      <c r="J37" s="138"/>
      <c r="K37" s="32"/>
      <c r="L37" s="138"/>
      <c r="M37" s="126"/>
      <c r="N37" s="126"/>
      <c r="O37" s="99"/>
      <c r="P37" s="99"/>
      <c r="Q37" s="141"/>
      <c r="R37" s="91"/>
      <c r="S37" s="91"/>
      <c r="T37" s="120"/>
      <c r="U37" s="91"/>
      <c r="V37" s="122"/>
      <c r="W37" s="108"/>
      <c r="X37" s="15"/>
      <c r="Y37" s="15"/>
      <c r="Z37" s="6"/>
    </row>
    <row r="38" spans="1:26">
      <c r="A38" s="41"/>
      <c r="B38" s="18"/>
      <c r="C38" s="18"/>
      <c r="D38" s="37"/>
      <c r="E38" s="37"/>
      <c r="F38" s="44"/>
      <c r="G38" s="73"/>
      <c r="H38" s="59"/>
      <c r="I38" s="138"/>
      <c r="J38" s="138"/>
      <c r="K38" s="32"/>
      <c r="L38" s="138"/>
      <c r="M38" s="126"/>
      <c r="N38" s="126"/>
      <c r="O38" s="99"/>
      <c r="P38" s="99"/>
      <c r="Q38" s="141"/>
      <c r="R38" s="91"/>
      <c r="S38" s="91"/>
      <c r="T38" s="120"/>
      <c r="U38" s="91"/>
      <c r="V38" s="122"/>
      <c r="W38" s="108"/>
      <c r="X38" s="15"/>
      <c r="Y38" s="15"/>
      <c r="Z38" s="6"/>
    </row>
    <row r="39" spans="1:26">
      <c r="A39" s="41"/>
      <c r="B39" s="18"/>
      <c r="C39" s="18"/>
      <c r="D39" s="37"/>
      <c r="E39" s="37"/>
      <c r="F39" s="44"/>
      <c r="G39" s="73"/>
      <c r="H39" s="59"/>
      <c r="I39" s="138"/>
      <c r="J39" s="138"/>
      <c r="K39" s="32"/>
      <c r="L39" s="138"/>
      <c r="M39" s="126"/>
      <c r="N39" s="126"/>
      <c r="O39" s="99"/>
      <c r="P39" s="99"/>
      <c r="Q39" s="141"/>
      <c r="R39" s="91"/>
      <c r="S39" s="91"/>
      <c r="T39" s="120"/>
      <c r="U39" s="91"/>
      <c r="V39" s="122"/>
      <c r="W39" s="108"/>
      <c r="X39" s="15"/>
      <c r="Y39" s="15"/>
      <c r="Z39" s="6"/>
    </row>
    <row r="40" spans="1:26">
      <c r="A40" s="41"/>
      <c r="B40" s="18"/>
      <c r="C40" s="18"/>
      <c r="D40" s="37"/>
      <c r="E40" s="37"/>
      <c r="F40" s="44"/>
      <c r="G40" s="73"/>
      <c r="H40" s="59"/>
      <c r="I40" s="138"/>
      <c r="J40" s="138"/>
      <c r="K40" s="32"/>
      <c r="L40" s="138"/>
      <c r="M40" s="126"/>
      <c r="N40" s="126"/>
      <c r="O40" s="99"/>
      <c r="P40" s="99"/>
      <c r="Q40" s="141"/>
      <c r="R40" s="91"/>
      <c r="S40" s="91"/>
      <c r="T40" s="120"/>
      <c r="U40" s="91"/>
      <c r="V40" s="122"/>
      <c r="W40" s="108"/>
      <c r="X40" s="15"/>
      <c r="Y40" s="15"/>
      <c r="Z40" s="6"/>
    </row>
  </sheetData>
  <phoneticPr fontId="117"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Your Program Info</vt:lpstr>
      <vt:lpstr>Single Kit Order List</vt:lpstr>
      <vt:lpstr>Bulk Order List</vt:lpstr>
      <vt:lpstr>Kit Inventory and Packing List</vt:lpstr>
      <vt:lpstr>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Wendy Candler</cp:lastModifiedBy>
  <dcterms:modified xsi:type="dcterms:W3CDTF">2013-04-04T13:59:34Z</dcterms:modified>
</cp:coreProperties>
</file>